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SBargassoli\Desktop\CONVOCAZIONE OOSS 14.10.2024 PER FONDO 2024\x torti\fondo 2023-2024\"/>
    </mc:Choice>
  </mc:AlternateContent>
  <xr:revisionPtr revIDLastSave="0" documentId="13_ncr:1_{974C926E-710A-4826-9E99-83FABCF6DD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STITUZIONE 2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1" l="1"/>
  <c r="B26" i="1" s="1"/>
  <c r="B24" i="1"/>
  <c r="B19" i="1"/>
  <c r="G3" i="1"/>
  <c r="B20" i="1"/>
  <c r="B23" i="1"/>
  <c r="G5" i="1"/>
  <c r="G4" i="1"/>
  <c r="G16" i="1" l="1"/>
  <c r="B6" i="1"/>
  <c r="B16" i="1" s="1"/>
  <c r="B22" i="1"/>
  <c r="B34" i="1"/>
  <c r="B70" i="1"/>
  <c r="B72" i="1" s="1"/>
  <c r="B86" i="1"/>
  <c r="B95" i="1"/>
  <c r="B35" i="1" l="1"/>
  <c r="B77" i="1"/>
  <c r="B85" i="1"/>
  <c r="B78" i="1"/>
  <c r="B74" i="1"/>
  <c r="C101" i="1"/>
  <c r="C69" i="1"/>
  <c r="B76" i="1" l="1"/>
  <c r="C97" i="1"/>
  <c r="D95" i="1" l="1"/>
  <c r="C100" i="1" l="1"/>
  <c r="C109" i="1" s="1"/>
  <c r="C111" i="1" l="1"/>
  <c r="D93" i="1" l="1"/>
  <c r="D98" i="1"/>
  <c r="E100" i="1" s="1"/>
  <c r="E97" i="1" l="1"/>
  <c r="E109" i="1" s="1"/>
  <c r="E114" i="1" s="1"/>
  <c r="E112" i="1" l="1"/>
  <c r="B80" i="1" s="1"/>
  <c r="B84" i="1" l="1"/>
  <c r="B87" i="1" s="1"/>
  <c r="B82" i="1"/>
</calcChain>
</file>

<file path=xl/sharedStrings.xml><?xml version="1.0" encoding="utf-8"?>
<sst xmlns="http://schemas.openxmlformats.org/spreadsheetml/2006/main" count="112" uniqueCount="110">
  <si>
    <t>UNICO IMPORTO CONSOLIDATO ANNO 2017 - ART. 67 COMMA 1 CCNL 2016/2018</t>
  </si>
  <si>
    <t>Risorse stabili soggette al limite - CCNL 2016/2018 - ART. 67 COMMA 2</t>
  </si>
  <si>
    <t>RISORSE ART. 2 COMMA 3 DEL D.LGS. 165/2001 - ART. 67 COMMA 2 LETTERA D)</t>
  </si>
  <si>
    <t>TRATTAMENTO ACCESSORIO PERSONALE TRASFERITO - ART. 67 COMMA 2 LETTERA E) - OBBLIGHI DI LEGGE</t>
  </si>
  <si>
    <t>TRATTAMENTO ACCESSORIO PERSONALE TRASFERITO - ART. 67 COMMA 2 LETTERA E) - SCELTE DEGLI ENTI</t>
  </si>
  <si>
    <t>IMPORTO PER MINORI ONERI RIDUZIONE PERSONALE DIRIGENZIALE - ART. 67 COMMA 2 LETTERA F) - SOLO REGIONI</t>
  </si>
  <si>
    <t>INCREMENTO PER RIDUZIONI STABILI DEL FONDO DELLO STRAORDINARIO - ART. 67 COMMA 2 LETTERA G)</t>
  </si>
  <si>
    <t>ARMONIZZAZIONE RETRIBUZIONI DIPENDENTI DELLE PROVINCE - ART. 1 COMMA 800 L. 205/2017</t>
  </si>
  <si>
    <t>Risorse stabili soggette al limite - CCNL 2019/2021</t>
  </si>
  <si>
    <t>TOTALE RISORSE STABILI SOGGETTE AL LIMITE ART. 23 COMMA 2</t>
  </si>
  <si>
    <t>Risorse stabili ESCLUSE dal limite - CCNL 2016/2018 - ART. 67 COMMA 2</t>
  </si>
  <si>
    <t>INCREMENTO ART. 67 COMMA 2 LETTERA A) - 83,20 EURO A DIPENDENTE AL 31/12/2015 -DICHIARAZIONE CONGIUNTA N. 5</t>
  </si>
  <si>
    <t>DIFFERENZIALI PROGRESSIONI ECONOMICHE ORIZZONTALI - ART. 67 COMMA 2 LETTERA B) - DICHIARAZIONE CONGIUNTA N. 5</t>
  </si>
  <si>
    <t xml:space="preserve">Risorse stabili ESCLUSE dal limite - CCNL 2019/2021 - ART. 79 COMMA 1 </t>
  </si>
  <si>
    <t xml:space="preserve">INCREMENTO ART. 79 COMMA 1 LETTERA B) - 84,50 EURO A DIPENDENTE AL 31/12/2018 </t>
  </si>
  <si>
    <t xml:space="preserve">DIFFERENZIALI PROGRESSIONI ECONOMICHE ORIZZONTALI - ART. 79 COMMA 1 LETTERA D) </t>
  </si>
  <si>
    <t xml:space="preserve">INCREMENTO ART. 79 COMMA 1 BIS - DIFFERENZIALI D3 E B3 </t>
  </si>
  <si>
    <t>TOTALE RISORSE STABILI ESCLUSE DAL LIMITE ART. 23 COMMA 2</t>
  </si>
  <si>
    <t>Risorse variabili soggette al limite - CCNL 2016/2018 - ART. 67 COMMA 3</t>
  </si>
  <si>
    <r>
      <rPr>
        <sz val="9"/>
        <color theme="1"/>
        <rFont val="Arial"/>
        <family val="2"/>
      </rPr>
      <t xml:space="preserve">SPONSOR.NI, NUOVE CONV.NI, ACC. COLLABORAZIONE, ECC. - </t>
    </r>
    <r>
      <rPr>
        <sz val="8"/>
        <color theme="1"/>
        <rFont val="Arial"/>
        <family val="2"/>
      </rPr>
      <t>ART. 43, L. 449/1997 - ART. 67 CO. 3 LETT. A) SE ATTIVITA' ORDINARIAMENTE RESE</t>
    </r>
  </si>
  <si>
    <t>RISPARMI DA PIANI DI RAZIONALIZZAZIONE - ART. 67 COMMA 3 LETTERA B)</t>
  </si>
  <si>
    <t>SPECIFICHE DISPOSIZIONI DI LEGGE - ART. 67 COMMA 3 LETTERA C) - ICI</t>
  </si>
  <si>
    <t>SPECIFICHE DISPOSIZIONI DI LEGGE - ART. 67 COMMA 3 LETTERA C) - INCENTIVI FUNZIONI TECNICHE (2016/2017)</t>
  </si>
  <si>
    <t>SPECIFICHE DISPOSIZIONI DI LEGGE - ART. 67 COMMA 3 LETTERA C) - AVVOCATURA INTERNA - SPESE COMPENSATE</t>
  </si>
  <si>
    <t>SPECIFICHE DISPOSIZIONI DI LEGGE - ART. 67 COMMA 3 LETTERA C) - ART. 53 COMMA 7 DEL D.LGS. 165/2001</t>
  </si>
  <si>
    <r>
      <rPr>
        <sz val="9"/>
        <color theme="1"/>
        <rFont val="Arial"/>
        <family val="2"/>
      </rPr>
      <t xml:space="preserve">SPECIFICHE DISPOSIZIONI DI LEGGE - ART. 67 COMMA 3 LETTERA C) - </t>
    </r>
    <r>
      <rPr>
        <sz val="9"/>
        <color theme="1"/>
        <rFont val="Arial"/>
        <family val="2"/>
      </rPr>
      <t>CENSIMENTO ISTAT</t>
    </r>
  </si>
  <si>
    <t>FRAZIONE DI RIA ANNO PRECEDENTE - ART. 67 COMMA 3 LETTERA D)</t>
  </si>
  <si>
    <t xml:space="preserve">MESSI NOTIFICATORI - ART. 67 COMMA 3 LETTERA F) </t>
  </si>
  <si>
    <t>RISORSE PERSONALE ADDETTO ALLE CASE DA GIOCO - ART. 67 COMMA 3 LETTERA G)</t>
  </si>
  <si>
    <t>TRATTAMENTO ACCESSORIO PERSONALE TRASFERITO IN CORSO ANNO - ART. 67 COMMA 3 LETTERA K)</t>
  </si>
  <si>
    <t>Risorse variabili soggette al limite - CCNL 2019/2021 - ART. 79 COMMA 2</t>
  </si>
  <si>
    <t>1,2% DEL MONTE SALARI DELL'ANNO 1997 - ART. 79 COMMA 2 LETTERA B)</t>
  </si>
  <si>
    <t>SCELTE ORGANIZZATIVE GESIONALI E DI POLITICA RETRIBUTIVA - ART. 79 COMMA 2 LETTERA C)</t>
  </si>
  <si>
    <t>TOTALE RISORSE VARIABILI SOGGETTE AL LIMITE ART. 23 COMMA 2</t>
  </si>
  <si>
    <t>Risorse variabili NON soggette al limite - CCNL 2016/2018 - ART. 67 COMMA 3</t>
  </si>
  <si>
    <r>
      <rPr>
        <sz val="9"/>
        <color theme="1"/>
        <rFont val="Arial"/>
        <family val="2"/>
      </rPr>
      <t xml:space="preserve">SPONSOR.NI, NUOVE CONV.NI, ACC. COLLABORAZIONE, ECC. - </t>
    </r>
    <r>
      <rPr>
        <sz val="8"/>
        <color theme="1"/>
        <rFont val="Arial"/>
        <family val="2"/>
      </rPr>
      <t xml:space="preserve">ART. 43, L. 449/1997 - ART. 67 CO. 3 LETT. A) - ATT.TA' NON ORDINARIAMENTE RESE </t>
    </r>
  </si>
  <si>
    <t>SPECIFICHE DISPOSIZIONI DI LEGGE - ART. 67 COMMA 3 LETTERA C) - PROGETTAZIONI INTERNE D.LGS. 163/2006</t>
  </si>
  <si>
    <t>SPECIFICHE DISPOSIZIONI DI LEGGE - ART. 67 COMMA 3 LETTERA C) - AVVOCATURA INTERNA SPESE CONTROPARTE</t>
  </si>
  <si>
    <t>SPECIFICHE DISPOSIZIONI DI LEGGE - ART. 67 COMMA 3 LETTERA C) - INCENTIVI PER FUNZIONI TECNICHE D.LGS. 50/2016 (DAL 2018)</t>
  </si>
  <si>
    <t>SPECIFICHE DISPOSIZIONI DI LEGGE - ART. 67 COMMA 3 LETTERA C) - ART. 1 COMMA 1091 - IMU E TARI</t>
  </si>
  <si>
    <t>SPECIFICHE DISPOSIZIONI DI LEGGE - ART. 67 COMMA 3 LETTERA C) - CENSIMENTO ISTAT</t>
  </si>
  <si>
    <t>RISORSE STANZIATE DA REGIONI E CITTA' METROPOLITANE - ART. 67 COMMA 3 LETTERA J)</t>
  </si>
  <si>
    <t>…</t>
  </si>
  <si>
    <t>ECONOMIE FONDO STRAORDINARIO CONFLUITE - ART. 79 COMMA 2 LETTERA D)</t>
  </si>
  <si>
    <t>0,22% MONTESALARI 2018 QUOTA FONDO - ART. 79 COMMA 3 E 5 CCNL 2019/2021</t>
  </si>
  <si>
    <t>TOTALE RISORSE VARIABILI ESCLUSE DAL LIMITE ART. 23 COMMA 2</t>
  </si>
  <si>
    <t>DI CUI: TOTALE RISORSE SOGGETTE AL LIMITE</t>
  </si>
  <si>
    <t>DI CUI: TOTALE RISORSE NON SOGGETTE AL LIMITE</t>
  </si>
  <si>
    <t>Decurtazioni</t>
  </si>
  <si>
    <t>DECURTAZIONE CONSOLIDATA - SECONDA PARTE ART. 9 COMMA 2 BIS D.L. 78/2010 (PER GLI ANNI 2011/2014)</t>
  </si>
  <si>
    <t>RIDUZIONE A SEGUITO DI PERSONALE TRASFERITO PER DISPOSIZIONI DI LEGGE</t>
  </si>
  <si>
    <t>RIDUZIONE A SEGUITO DI PERSONALE TRASFERITO PER SCELTE DISCREZIONALI</t>
  </si>
  <si>
    <t>RIDUZIONI PER RECUPERO FONDI ANNI PRECEDENTI (ART. 4 DEL D.L. 16/2014)</t>
  </si>
  <si>
    <t>RIDUZIONI PER RECUPERO FONDI ANNI PRECEDENTI (ART. 40 COMMA 3-QUINQUIES DEL D.LGS. 165/2001)</t>
  </si>
  <si>
    <t>ALTRE DECURTAZIONI….</t>
  </si>
  <si>
    <t>TOTALE DECURTAZIONI</t>
  </si>
  <si>
    <t>TABELLA PER LA VERIFICA DEL LIMITE AL TRATTAMENTO ACCESSORIO - ART. 23 COMMA 2 DEL D.LGS. 75/2017</t>
  </si>
  <si>
    <t>ANNO 2016</t>
  </si>
  <si>
    <t xml:space="preserve">TOTALE DELLA COSTITUZIONE DEL FONDO RISORSE DECENTRATE DEI DIPENDENTI </t>
  </si>
  <si>
    <t>TOTALE DELLA COSTITUZIONE DEL FONDO RISORSE DECENTRATE DEI DIRIGENTI</t>
  </si>
  <si>
    <t>DECURTAZIONE CONSOLIDATA PER ANNI 2011/2014 - SECONDA PARTE ART. 9 COMMA 2-BIS DL 78/2010 (con segno meno)</t>
  </si>
  <si>
    <t>INCREMENTO O DIMINUZIONE DEL LIMITE A SEGUITO DI PARI AZIONE PER TRASFERIMENTO FUNZIONI</t>
  </si>
  <si>
    <t>TOTALE LORDO</t>
  </si>
  <si>
    <t>VOCI ESCLUSE DAL FONDO DEI DIPENDENTI PER LA VERIFICA DEL LIMITE (con segno più)</t>
  </si>
  <si>
    <t>VOCI ESCLUSE DAL FONDO DEI DIRIGENTI PER LA VERIFICA DEL LIMITE (con segno più)</t>
  </si>
  <si>
    <t>TOTALE VOCI ESCLUSE</t>
  </si>
  <si>
    <t>RETRIBUZIONE DI POSIZIONE E DI RISULTATO DELLE POSIZIONI ORGANIZZATIVE IMPUTATE A BILANCIO</t>
  </si>
  <si>
    <t>ASSEGNO AD PERSONAM DEI DIPENDENTI INCARICATI EX ART. 110 E ART. 90 DEL TUEL</t>
  </si>
  <si>
    <t>DECURTAZIONE DA OPERARE</t>
  </si>
  <si>
    <t>ANNO 2023</t>
  </si>
  <si>
    <t>TOTALE RISORSE STABILI</t>
  </si>
  <si>
    <t>TOTALE RISORSE VARIABILI</t>
  </si>
  <si>
    <t xml:space="preserve">SCELTE ORGANIZZATIVE GESIONALI E DI POLITICA RETRIBUTIVA  - ART. 98 COMMA 1 LETTERA C - PROVENTI C.D.S. </t>
  </si>
  <si>
    <t>ESCLUSIONE PERSONALE STABILIZZATO SE PRELEVATO DAL LAVORO FLESSIBILE - 
ART. 11 DEL D.L. 135/2018 (con segno meno) - SOLO VOCI STORICHE</t>
  </si>
  <si>
    <t>FONDO STRAORDINARIO</t>
  </si>
  <si>
    <t>INCREMENTO DELLE DOTAZIONI ORGANICHE - ART. 79 COMMA 1 LETT. C) NUOVE ASSUNZIONI ART. 33 D.L. n. 34/2018</t>
  </si>
  <si>
    <t xml:space="preserve">ECONOMIE FONDO ANNO PRECEDENTE - QUOTA RELATIVA AGLI ANNI 2021 E 2022 INCREMENTO ART. 79 COMMA 1 LETTERA B) E COMMA 5 CCNL 2019/2021 - 84,50 EURO A DIPENDENTE AL 31/12/2018 </t>
  </si>
  <si>
    <t>ESCLUSIONE DAL LIMITE DELLA RETRIBUZIONE DI POSIZIONE E DI RISULTATO CON PARI DECURTAZIONE DELLE CAPACITA' ASSUNZIONALI - ART. 11 BIS DEL D.L. 135/2018 (con segno meno)</t>
  </si>
  <si>
    <t xml:space="preserve">Risorse variabili NON soggette al limite - CCNL 2019/2021 - ART. 79 </t>
  </si>
  <si>
    <t>ECONOMIE FONDO ANNO PRECEDENTE - ART. 80 COMMA 1 - SOLO PROVENIENTI DA PARTE STABILE (ART. 79 COMMA 1 E COMMA 2)</t>
  </si>
  <si>
    <t>LIMITE ART. 23, CO. 2, DEFINITIVO</t>
  </si>
  <si>
    <t>TOTALE VERIFICA ART. 23 COMMA 2 DEL D.LGS. 75/2017</t>
  </si>
  <si>
    <t>TOTALE DEL FONDO AL NETTO DELLE DECURTAZIONI</t>
  </si>
  <si>
    <t>0,22% MONTE SALARI 2018 QUOTA P.O. ART. 79 COMMA 3 E 5 CCNL 2019/2021 (con segno meno)</t>
  </si>
  <si>
    <t>EVENTUALE DECURTAZIONE PER APPLICAZIONE DELL'ART. 23 COMMA E DEL D.LGS 75/2017 (SUPERAMENTO "TETTO" 2016)</t>
  </si>
  <si>
    <t>ACCESSORIO SEGRETARIO COMUNALE (POSIZIONE, RISULTATO, GALLEGGIAMENTO, MAGGIORAZIONE POSIZIONE) EVENTUALMENTE RAPPORTATO ALLA % DI SEGRETERIA CONVENZIONATA ANNO CORRENTE</t>
  </si>
  <si>
    <t>RISPARMI DA PIANI DI RAZIONALIZZAZIONE - ART. 67 COMMA 3 LETTERA B) - CORTE DEI CONTI SEZ AUTONOMIE N. 34/2016</t>
  </si>
  <si>
    <t>RETRIBUZIONI INDIVIDUALI DI ANZIANITA/ ASSEGNI AD PERSONAM - ART. 67 COMMA 2 LETTERA C)</t>
  </si>
  <si>
    <t>TOTALE RISORSE STABILI AL NETTO DELLE DECURTAZIONI</t>
  </si>
  <si>
    <t>Risorse stabili al netto della decurtazione per applicazione dell'art. 23 c. e del D.Lgs. 75/2017 (superamento tetto 2016)</t>
  </si>
  <si>
    <t>Risorse variabili indisponibili</t>
  </si>
  <si>
    <t>TOTALE FONDO AL NETTO della decurtazione per applicazione dell'art. 23 c. e del D.Lgs. 75/2017 (superamento tetto 2016)</t>
  </si>
  <si>
    <t>TOTALE FONDO 2023</t>
  </si>
  <si>
    <t>ARAN, orientamento CFL174</t>
  </si>
  <si>
    <t>SOLO PER IL 2023</t>
  </si>
  <si>
    <t>COSTITUZIONE DEL FONDO RISORSE DECENTRATE - ANNO 2023
CCNL 16.11.2023</t>
  </si>
  <si>
    <t>RIA cessati 2020/2022</t>
  </si>
  <si>
    <t>Risorse variabili</t>
  </si>
  <si>
    <t>differenza rispetto al 2016</t>
  </si>
  <si>
    <t xml:space="preserve">ADEGUAMENTO LIMITE ART. 33 dl 34/2019 </t>
  </si>
  <si>
    <t>UTILIZZO RISORSE - ANNO 2023</t>
  </si>
  <si>
    <t>Differenziali stipendiali (art. 78 CCNL 16.11.2022)</t>
  </si>
  <si>
    <t>Indennità comparto a carico del fondo (CCNL 22.01.2004)</t>
  </si>
  <si>
    <t>TOTALE</t>
  </si>
  <si>
    <t>Specifiche responsabilità (art. 84 CCNL 16.11.2022</t>
  </si>
  <si>
    <t>aggiungere gli altri compensi accessori</t>
  </si>
  <si>
    <t>importo consolidato 2016 confermato nei C.A. 2017-2018</t>
  </si>
  <si>
    <t>NO ENTI IN RIEQUILIBRIO (Aran, parere n. 7763/2023)</t>
  </si>
  <si>
    <t>Reperibilità</t>
  </si>
  <si>
    <t>Condizioni di lavoro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</si>
</sst>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* #,##0.00_-;\-* #,##0.00_-;_-* \-??_-;_-@"/>
    <numFmt numFmtId="166" formatCode="#,##0.00\ &quot;€&quot;"/>
    <numFmt numFmtId="167" formatCode="_-* #,##0.00_-;\-* #,##0.00_-;_-* &quot;-&quot;??_-;_-@"/>
  </numFmts>
  <fonts count="57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rgb="FF000000"/>
      <name val="Calibri"/>
      <family val="2"/>
    </font>
    <font>
      <b/>
      <i/>
      <sz val="10"/>
      <color theme="1"/>
      <name val="Arial"/>
      <family val="2"/>
    </font>
    <font>
      <b/>
      <i/>
      <sz val="14"/>
      <color theme="1"/>
      <name val="Arial"/>
      <family val="2"/>
    </font>
    <font>
      <b/>
      <sz val="14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C00000"/>
      <name val="Arial"/>
      <family val="2"/>
    </font>
    <font>
      <sz val="8"/>
      <color theme="1"/>
      <name val="Arial"/>
      <family val="2"/>
    </font>
    <font>
      <b/>
      <sz val="14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2"/>
      <color rgb="FF0070C0"/>
      <name val="Arial"/>
      <family val="2"/>
    </font>
    <font>
      <b/>
      <sz val="12"/>
      <name val="Arial"/>
      <family val="2"/>
    </font>
    <font>
      <sz val="12"/>
      <color rgb="FF0070C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color rgb="FFFF0000"/>
      <name val="Calibri"/>
      <family val="2"/>
      <scheme val="major"/>
    </font>
    <font>
      <sz val="11"/>
      <color rgb="FF000000"/>
      <name val="Calibri"/>
      <family val="2"/>
      <scheme val="major"/>
    </font>
    <font>
      <b/>
      <sz val="12"/>
      <color rgb="FFFFFFFF"/>
      <name val="Arial"/>
      <family val="2"/>
    </font>
    <font>
      <b/>
      <i/>
      <sz val="14"/>
      <name val="Arial"/>
      <family val="2"/>
    </font>
    <font>
      <b/>
      <sz val="14"/>
      <color rgb="FF000000"/>
      <name val="Calibri"/>
      <family val="2"/>
    </font>
    <font>
      <b/>
      <i/>
      <sz val="12"/>
      <name val="Arial"/>
      <family val="2"/>
    </font>
    <font>
      <b/>
      <sz val="11"/>
      <color rgb="FF000000"/>
      <name val="Calibri"/>
      <family val="2"/>
    </font>
    <font>
      <b/>
      <sz val="12"/>
      <color rgb="FF548DD4"/>
      <name val="Arial"/>
      <family val="2"/>
    </font>
    <font>
      <b/>
      <sz val="12"/>
      <color rgb="FF8496B0"/>
      <name val="Arial"/>
      <family val="2"/>
    </font>
    <font>
      <b/>
      <sz val="12"/>
      <color rgb="FF366092"/>
      <name val="Arial"/>
      <family val="2"/>
    </font>
    <font>
      <sz val="12"/>
      <color rgb="FF548DD4"/>
      <name val="Arial"/>
      <family val="2"/>
    </font>
    <font>
      <sz val="12"/>
      <color rgb="FF000000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2"/>
      <color rgb="FF19191A"/>
      <name val="Roboto Mono"/>
      <family val="3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ajor"/>
    </font>
    <font>
      <b/>
      <sz val="11"/>
      <color rgb="FFC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8CCE4"/>
        <bgColor rgb="FFB8CCE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76923C"/>
      </patternFill>
    </fill>
    <fill>
      <patternFill patternType="solid">
        <fgColor theme="0"/>
        <bgColor indexed="64"/>
      </patternFill>
    </fill>
    <fill>
      <patternFill patternType="solid">
        <fgColor theme="2" tint="-4.9989318521683403E-2"/>
        <bgColor rgb="FFF2F2F2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2" tint="-4.9989318521683403E-2"/>
        <bgColor rgb="FFD8D8D8"/>
      </patternFill>
    </fill>
    <fill>
      <patternFill patternType="solid">
        <fgColor theme="2" tint="-0.249977111117893"/>
        <bgColor rgb="FFFFFFFF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2" tint="-0.34998626667073579"/>
        <bgColor rgb="FFFFFFFF"/>
      </patternFill>
    </fill>
    <fill>
      <patternFill patternType="solid">
        <fgColor theme="2" tint="-0.34998626667073579"/>
        <bgColor rgb="FFF2F2F2"/>
      </patternFill>
    </fill>
    <fill>
      <patternFill patternType="solid">
        <fgColor theme="2" tint="-0.34998626667073579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00B050"/>
      </patternFill>
    </fill>
    <fill>
      <patternFill patternType="solid">
        <fgColor rgb="FFFFFF00"/>
        <bgColor rgb="FFB8CCE4"/>
      </patternFill>
    </fill>
    <fill>
      <patternFill patternType="solid">
        <fgColor rgb="FFFFFF00"/>
        <bgColor rgb="FFD99594"/>
      </patternFill>
    </fill>
    <fill>
      <patternFill patternType="solid">
        <fgColor rgb="FFFFFF00"/>
        <bgColor rgb="FF953734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1"/>
    <xf numFmtId="0" fontId="29" fillId="0" borderId="1"/>
    <xf numFmtId="0" fontId="47" fillId="0" borderId="0" applyNumberFormat="0" applyFill="0" applyBorder="0" applyAlignment="0" applyProtection="0"/>
    <xf numFmtId="43" fontId="51" fillId="0" borderId="0" applyFont="0" applyFill="0" applyBorder="0" applyAlignment="0" applyProtection="0"/>
  </cellStyleXfs>
  <cellXfs count="180">
    <xf numFmtId="0" fontId="0" fillId="0" borderId="0" xfId="0"/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165" fontId="3" fillId="0" borderId="0" xfId="0" applyNumberFormat="1" applyFont="1" applyAlignment="1">
      <alignment vertical="center"/>
    </xf>
    <xf numFmtId="0" fontId="4" fillId="2" borderId="27" xfId="0" applyFont="1" applyFill="1" applyBorder="1" applyAlignment="1">
      <alignment horizontal="center" vertical="center"/>
    </xf>
    <xf numFmtId="165" fontId="3" fillId="2" borderId="28" xfId="0" applyNumberFormat="1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left" vertical="center"/>
    </xf>
    <xf numFmtId="165" fontId="9" fillId="3" borderId="30" xfId="0" applyNumberFormat="1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7" fillId="3" borderId="31" xfId="0" applyFont="1" applyFill="1" applyBorder="1" applyAlignment="1">
      <alignment horizontal="left" vertical="center"/>
    </xf>
    <xf numFmtId="165" fontId="3" fillId="2" borderId="28" xfId="0" applyNumberFormat="1" applyFont="1" applyFill="1" applyBorder="1" applyAlignment="1">
      <alignment vertical="center"/>
    </xf>
    <xf numFmtId="49" fontId="8" fillId="0" borderId="29" xfId="0" applyNumberFormat="1" applyFont="1" applyBorder="1" applyAlignment="1">
      <alignment horizontal="left" vertical="center" wrapText="1"/>
    </xf>
    <xf numFmtId="165" fontId="3" fillId="0" borderId="30" xfId="0" applyNumberFormat="1" applyFont="1" applyBorder="1" applyAlignment="1">
      <alignment vertical="center"/>
    </xf>
    <xf numFmtId="49" fontId="8" fillId="2" borderId="29" xfId="0" applyNumberFormat="1" applyFont="1" applyFill="1" applyBorder="1" applyAlignment="1">
      <alignment horizontal="left" vertical="center" wrapText="1"/>
    </xf>
    <xf numFmtId="165" fontId="3" fillId="2" borderId="30" xfId="0" applyNumberFormat="1" applyFont="1" applyFill="1" applyBorder="1" applyAlignment="1">
      <alignment vertical="center"/>
    </xf>
    <xf numFmtId="49" fontId="8" fillId="2" borderId="32" xfId="0" applyNumberFormat="1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left" vertical="center"/>
    </xf>
    <xf numFmtId="49" fontId="8" fillId="2" borderId="35" xfId="0" applyNumberFormat="1" applyFont="1" applyFill="1" applyBorder="1" applyAlignment="1">
      <alignment horizontal="left" vertical="center" wrapText="1"/>
    </xf>
    <xf numFmtId="0" fontId="10" fillId="2" borderId="27" xfId="0" applyFont="1" applyFill="1" applyBorder="1" applyAlignment="1">
      <alignment horizontal="left" vertical="center"/>
    </xf>
    <xf numFmtId="49" fontId="23" fillId="0" borderId="29" xfId="0" applyNumberFormat="1" applyFont="1" applyBorder="1" applyAlignment="1">
      <alignment horizontal="left" vertical="center" wrapText="1"/>
    </xf>
    <xf numFmtId="165" fontId="3" fillId="0" borderId="28" xfId="0" applyNumberFormat="1" applyFont="1" applyBorder="1" applyAlignment="1">
      <alignment horizontal="left" vertical="center"/>
    </xf>
    <xf numFmtId="49" fontId="8" fillId="4" borderId="29" xfId="0" applyNumberFormat="1" applyFont="1" applyFill="1" applyBorder="1" applyAlignment="1">
      <alignment horizontal="left" vertical="center" wrapText="1"/>
    </xf>
    <xf numFmtId="49" fontId="8" fillId="2" borderId="31" xfId="0" applyNumberFormat="1" applyFont="1" applyFill="1" applyBorder="1" applyAlignment="1">
      <alignment horizontal="left" vertical="center" wrapText="1"/>
    </xf>
    <xf numFmtId="0" fontId="3" fillId="0" borderId="27" xfId="0" applyFont="1" applyBorder="1" applyAlignment="1">
      <alignment vertical="center"/>
    </xf>
    <xf numFmtId="165" fontId="3" fillId="0" borderId="28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165" fontId="3" fillId="10" borderId="30" xfId="0" applyNumberFormat="1" applyFont="1" applyFill="1" applyBorder="1" applyAlignment="1">
      <alignment vertical="center"/>
    </xf>
    <xf numFmtId="165" fontId="3" fillId="11" borderId="30" xfId="0" applyNumberFormat="1" applyFont="1" applyFill="1" applyBorder="1" applyAlignment="1">
      <alignment vertical="center"/>
    </xf>
    <xf numFmtId="165" fontId="3" fillId="11" borderId="33" xfId="0" applyNumberFormat="1" applyFont="1" applyFill="1" applyBorder="1" applyAlignment="1">
      <alignment vertical="center"/>
    </xf>
    <xf numFmtId="165" fontId="3" fillId="12" borderId="30" xfId="0" applyNumberFormat="1" applyFont="1" applyFill="1" applyBorder="1" applyAlignment="1">
      <alignment vertical="center"/>
    </xf>
    <xf numFmtId="165" fontId="28" fillId="11" borderId="30" xfId="0" applyNumberFormat="1" applyFont="1" applyFill="1" applyBorder="1" applyAlignment="1">
      <alignment vertical="center"/>
    </xf>
    <xf numFmtId="165" fontId="28" fillId="3" borderId="30" xfId="0" applyNumberFormat="1" applyFont="1" applyFill="1" applyBorder="1" applyAlignment="1">
      <alignment vertical="center"/>
    </xf>
    <xf numFmtId="49" fontId="24" fillId="0" borderId="29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9" fillId="0" borderId="0" xfId="0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2" fillId="8" borderId="38" xfId="0" applyFont="1" applyFill="1" applyBorder="1" applyAlignment="1">
      <alignment vertical="center"/>
    </xf>
    <xf numFmtId="0" fontId="2" fillId="8" borderId="39" xfId="0" applyFont="1" applyFill="1" applyBorder="1" applyAlignment="1">
      <alignment vertical="center"/>
    </xf>
    <xf numFmtId="0" fontId="14" fillId="0" borderId="6" xfId="0" applyFont="1" applyBorder="1" applyAlignment="1">
      <alignment vertical="center"/>
    </xf>
    <xf numFmtId="167" fontId="25" fillId="13" borderId="43" xfId="0" applyNumberFormat="1" applyFont="1" applyFill="1" applyBorder="1" applyAlignment="1">
      <alignment vertical="center"/>
    </xf>
    <xf numFmtId="167" fontId="25" fillId="14" borderId="12" xfId="0" applyNumberFormat="1" applyFont="1" applyFill="1" applyBorder="1" applyAlignment="1">
      <alignment vertical="center"/>
    </xf>
    <xf numFmtId="167" fontId="25" fillId="13" borderId="44" xfId="0" applyNumberFormat="1" applyFont="1" applyFill="1" applyBorder="1" applyAlignment="1">
      <alignment vertical="center"/>
    </xf>
    <xf numFmtId="167" fontId="26" fillId="14" borderId="48" xfId="0" applyNumberFormat="1" applyFont="1" applyFill="1" applyBorder="1" applyAlignment="1">
      <alignment vertical="center"/>
    </xf>
    <xf numFmtId="167" fontId="25" fillId="13" borderId="19" xfId="0" applyNumberFormat="1" applyFont="1" applyFill="1" applyBorder="1" applyAlignment="1">
      <alignment vertical="center"/>
    </xf>
    <xf numFmtId="167" fontId="27" fillId="9" borderId="18" xfId="0" applyNumberFormat="1" applyFont="1" applyFill="1" applyBorder="1" applyAlignment="1">
      <alignment vertical="center"/>
    </xf>
    <xf numFmtId="167" fontId="25" fillId="14" borderId="41" xfId="0" applyNumberFormat="1" applyFont="1" applyFill="1" applyBorder="1" applyAlignment="1">
      <alignment vertical="center"/>
    </xf>
    <xf numFmtId="0" fontId="18" fillId="5" borderId="20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30" fillId="0" borderId="0" xfId="0" applyFont="1" applyAlignment="1">
      <alignment vertical="center" wrapText="1"/>
    </xf>
    <xf numFmtId="0" fontId="28" fillId="2" borderId="1" xfId="0" applyFont="1" applyFill="1" applyBorder="1" applyAlignment="1">
      <alignment vertical="center"/>
    </xf>
    <xf numFmtId="0" fontId="32" fillId="0" borderId="0" xfId="0" applyFont="1" applyAlignment="1">
      <alignment vertical="center"/>
    </xf>
    <xf numFmtId="0" fontId="32" fillId="2" borderId="1" xfId="0" applyFont="1" applyFill="1" applyBorder="1" applyAlignment="1">
      <alignment vertical="center"/>
    </xf>
    <xf numFmtId="0" fontId="32" fillId="6" borderId="0" xfId="0" applyFont="1" applyFill="1" applyAlignment="1">
      <alignment vertical="center"/>
    </xf>
    <xf numFmtId="0" fontId="33" fillId="0" borderId="0" xfId="0" applyFont="1" applyAlignment="1">
      <alignment vertical="center"/>
    </xf>
    <xf numFmtId="0" fontId="37" fillId="3" borderId="29" xfId="1" applyFont="1" applyFill="1" applyBorder="1" applyAlignment="1">
      <alignment horizontal="left" vertical="center" wrapText="1"/>
    </xf>
    <xf numFmtId="167" fontId="39" fillId="7" borderId="10" xfId="0" applyNumberFormat="1" applyFont="1" applyFill="1" applyBorder="1" applyAlignment="1">
      <alignment vertical="center"/>
    </xf>
    <xf numFmtId="167" fontId="22" fillId="9" borderId="9" xfId="0" applyNumberFormat="1" applyFont="1" applyFill="1" applyBorder="1" applyAlignment="1">
      <alignment vertical="center"/>
    </xf>
    <xf numFmtId="167" fontId="20" fillId="9" borderId="28" xfId="0" applyNumberFormat="1" applyFont="1" applyFill="1" applyBorder="1" applyAlignment="1">
      <alignment vertical="center"/>
    </xf>
    <xf numFmtId="167" fontId="39" fillId="7" borderId="43" xfId="0" applyNumberFormat="1" applyFont="1" applyFill="1" applyBorder="1" applyAlignment="1">
      <alignment vertical="center"/>
    </xf>
    <xf numFmtId="167" fontId="40" fillId="9" borderId="12" xfId="0" applyNumberFormat="1" applyFont="1" applyFill="1" applyBorder="1" applyAlignment="1">
      <alignment vertical="center"/>
    </xf>
    <xf numFmtId="167" fontId="39" fillId="7" borderId="27" xfId="0" applyNumberFormat="1" applyFont="1" applyFill="1" applyBorder="1" applyAlignment="1">
      <alignment vertical="center"/>
    </xf>
    <xf numFmtId="167" fontId="22" fillId="7" borderId="10" xfId="0" applyNumberFormat="1" applyFont="1" applyFill="1" applyBorder="1" applyAlignment="1">
      <alignment vertical="center"/>
    </xf>
    <xf numFmtId="167" fontId="41" fillId="9" borderId="14" xfId="0" applyNumberFormat="1" applyFont="1" applyFill="1" applyBorder="1" applyAlignment="1">
      <alignment vertical="center"/>
    </xf>
    <xf numFmtId="167" fontId="39" fillId="7" borderId="15" xfId="0" applyNumberFormat="1" applyFont="1" applyFill="1" applyBorder="1" applyAlignment="1">
      <alignment vertical="center"/>
    </xf>
    <xf numFmtId="167" fontId="22" fillId="9" borderId="8" xfId="0" applyNumberFormat="1" applyFont="1" applyFill="1" applyBorder="1" applyAlignment="1">
      <alignment vertical="center"/>
    </xf>
    <xf numFmtId="167" fontId="22" fillId="9" borderId="45" xfId="0" applyNumberFormat="1" applyFont="1" applyFill="1" applyBorder="1" applyAlignment="1">
      <alignment vertical="center"/>
    </xf>
    <xf numFmtId="167" fontId="22" fillId="9" borderId="1" xfId="0" applyNumberFormat="1" applyFont="1" applyFill="1" applyBorder="1" applyAlignment="1">
      <alignment vertical="center"/>
    </xf>
    <xf numFmtId="167" fontId="22" fillId="9" borderId="28" xfId="0" applyNumberFormat="1" applyFont="1" applyFill="1" applyBorder="1" applyAlignment="1">
      <alignment vertical="center"/>
    </xf>
    <xf numFmtId="167" fontId="39" fillId="7" borderId="24" xfId="0" applyNumberFormat="1" applyFont="1" applyFill="1" applyBorder="1" applyAlignment="1">
      <alignment vertical="center"/>
    </xf>
    <xf numFmtId="167" fontId="42" fillId="9" borderId="25" xfId="0" applyNumberFormat="1" applyFont="1" applyFill="1" applyBorder="1" applyAlignment="1">
      <alignment vertical="center"/>
    </xf>
    <xf numFmtId="167" fontId="39" fillId="7" borderId="28" xfId="0" applyNumberFormat="1" applyFont="1" applyFill="1" applyBorder="1" applyAlignment="1">
      <alignment vertical="center"/>
    </xf>
    <xf numFmtId="167" fontId="42" fillId="9" borderId="1" xfId="0" applyNumberFormat="1" applyFont="1" applyFill="1" applyBorder="1" applyAlignment="1">
      <alignment vertical="center"/>
    </xf>
    <xf numFmtId="167" fontId="39" fillId="7" borderId="47" xfId="0" applyNumberFormat="1" applyFont="1" applyFill="1" applyBorder="1" applyAlignment="1">
      <alignment vertical="center"/>
    </xf>
    <xf numFmtId="167" fontId="39" fillId="7" borderId="48" xfId="0" applyNumberFormat="1" applyFont="1" applyFill="1" applyBorder="1" applyAlignment="1">
      <alignment vertical="center"/>
    </xf>
    <xf numFmtId="167" fontId="42" fillId="9" borderId="36" xfId="0" applyNumberFormat="1" applyFont="1" applyFill="1" applyBorder="1" applyAlignment="1">
      <alignment vertical="center"/>
    </xf>
    <xf numFmtId="167" fontId="39" fillId="7" borderId="20" xfId="0" applyNumberFormat="1" applyFont="1" applyFill="1" applyBorder="1" applyAlignment="1">
      <alignment vertical="center"/>
    </xf>
    <xf numFmtId="167" fontId="39" fillId="13" borderId="21" xfId="0" applyNumberFormat="1" applyFont="1" applyFill="1" applyBorder="1" applyAlignment="1">
      <alignment vertical="center"/>
    </xf>
    <xf numFmtId="167" fontId="42" fillId="9" borderId="22" xfId="0" applyNumberFormat="1" applyFont="1" applyFill="1" applyBorder="1" applyAlignment="1">
      <alignment vertical="center"/>
    </xf>
    <xf numFmtId="167" fontId="39" fillId="14" borderId="23" xfId="0" applyNumberFormat="1" applyFont="1" applyFill="1" applyBorder="1" applyAlignment="1">
      <alignment vertical="center"/>
    </xf>
    <xf numFmtId="167" fontId="39" fillId="13" borderId="10" xfId="0" applyNumberFormat="1" applyFont="1" applyFill="1" applyBorder="1" applyAlignment="1">
      <alignment vertical="center"/>
    </xf>
    <xf numFmtId="167" fontId="42" fillId="9" borderId="14" xfId="0" applyNumberFormat="1" applyFont="1" applyFill="1" applyBorder="1" applyAlignment="1">
      <alignment vertical="center"/>
    </xf>
    <xf numFmtId="167" fontId="39" fillId="7" borderId="40" xfId="0" applyNumberFormat="1" applyFont="1" applyFill="1" applyBorder="1" applyAlignment="1">
      <alignment vertical="center"/>
    </xf>
    <xf numFmtId="167" fontId="39" fillId="7" borderId="19" xfId="0" applyNumberFormat="1" applyFont="1" applyFill="1" applyBorder="1" applyAlignment="1">
      <alignment vertical="center"/>
    </xf>
    <xf numFmtId="167" fontId="42" fillId="9" borderId="18" xfId="0" applyNumberFormat="1" applyFont="1" applyFill="1" applyBorder="1" applyAlignment="1">
      <alignment vertical="center"/>
    </xf>
    <xf numFmtId="167" fontId="20" fillId="7" borderId="27" xfId="0" applyNumberFormat="1" applyFont="1" applyFill="1" applyBorder="1" applyAlignment="1">
      <alignment vertical="center"/>
    </xf>
    <xf numFmtId="167" fontId="20" fillId="9" borderId="10" xfId="0" applyNumberFormat="1" applyFont="1" applyFill="1" applyBorder="1" applyAlignment="1">
      <alignment vertical="center"/>
    </xf>
    <xf numFmtId="167" fontId="20" fillId="9" borderId="14" xfId="0" applyNumberFormat="1" applyFont="1" applyFill="1" applyBorder="1" applyAlignment="1">
      <alignment vertical="center"/>
    </xf>
    <xf numFmtId="0" fontId="43" fillId="0" borderId="20" xfId="0" applyFont="1" applyBorder="1" applyAlignment="1">
      <alignment vertical="center"/>
    </xf>
    <xf numFmtId="167" fontId="20" fillId="9" borderId="24" xfId="0" applyNumberFormat="1" applyFont="1" applyFill="1" applyBorder="1" applyAlignment="1">
      <alignment vertical="center"/>
    </xf>
    <xf numFmtId="167" fontId="20" fillId="9" borderId="26" xfId="0" applyNumberFormat="1" applyFont="1" applyFill="1" applyBorder="1" applyAlignment="1">
      <alignment vertical="center"/>
    </xf>
    <xf numFmtId="167" fontId="20" fillId="7" borderId="46" xfId="0" applyNumberFormat="1" applyFont="1" applyFill="1" applyBorder="1" applyAlignment="1">
      <alignment vertical="center"/>
    </xf>
    <xf numFmtId="167" fontId="20" fillId="9" borderId="17" xfId="0" applyNumberFormat="1" applyFont="1" applyFill="1" applyBorder="1" applyAlignment="1">
      <alignment vertical="center"/>
    </xf>
    <xf numFmtId="167" fontId="20" fillId="9" borderId="47" xfId="0" applyNumberFormat="1" applyFont="1" applyFill="1" applyBorder="1" applyAlignment="1">
      <alignment vertical="center"/>
    </xf>
    <xf numFmtId="167" fontId="20" fillId="9" borderId="48" xfId="0" applyNumberFormat="1" applyFont="1" applyFill="1" applyBorder="1" applyAlignment="1">
      <alignment vertical="center"/>
    </xf>
    <xf numFmtId="49" fontId="23" fillId="2" borderId="29" xfId="0" applyNumberFormat="1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7" fillId="0" borderId="0" xfId="3" applyAlignment="1">
      <alignment horizontal="left" vertical="center"/>
    </xf>
    <xf numFmtId="0" fontId="47" fillId="16" borderId="0" xfId="3" applyFill="1" applyAlignment="1">
      <alignment horizontal="left" vertical="center"/>
    </xf>
    <xf numFmtId="0" fontId="46" fillId="16" borderId="0" xfId="0" applyFont="1" applyFill="1" applyAlignment="1">
      <alignment horizontal="left" vertical="center"/>
    </xf>
    <xf numFmtId="167" fontId="25" fillId="13" borderId="10" xfId="0" applyNumberFormat="1" applyFont="1" applyFill="1" applyBorder="1" applyAlignment="1">
      <alignment vertical="center"/>
    </xf>
    <xf numFmtId="167" fontId="27" fillId="9" borderId="14" xfId="0" applyNumberFormat="1" applyFont="1" applyFill="1" applyBorder="1" applyAlignment="1">
      <alignment vertical="center"/>
    </xf>
    <xf numFmtId="167" fontId="25" fillId="14" borderId="28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35" fillId="0" borderId="29" xfId="0" applyFont="1" applyBorder="1" applyAlignment="1">
      <alignment horizontal="right" vertical="center"/>
    </xf>
    <xf numFmtId="165" fontId="12" fillId="0" borderId="30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45" fillId="0" borderId="0" xfId="0" applyFont="1" applyAlignment="1">
      <alignment vertical="center"/>
    </xf>
    <xf numFmtId="0" fontId="37" fillId="0" borderId="27" xfId="1" applyFont="1" applyBorder="1" applyAlignment="1">
      <alignment horizontal="left" vertical="center" wrapText="1"/>
    </xf>
    <xf numFmtId="165" fontId="38" fillId="0" borderId="28" xfId="1" applyNumberFormat="1" applyFont="1" applyBorder="1" applyAlignment="1">
      <alignment vertical="center"/>
    </xf>
    <xf numFmtId="165" fontId="36" fillId="0" borderId="28" xfId="1" applyNumberFormat="1" applyFont="1" applyBorder="1" applyAlignment="1">
      <alignment horizontal="right" vertical="center"/>
    </xf>
    <xf numFmtId="167" fontId="26" fillId="14" borderId="28" xfId="0" applyNumberFormat="1" applyFont="1" applyFill="1" applyBorder="1" applyAlignment="1">
      <alignment vertical="center"/>
    </xf>
    <xf numFmtId="0" fontId="5" fillId="18" borderId="29" xfId="0" applyFont="1" applyFill="1" applyBorder="1" applyAlignment="1">
      <alignment horizontal="left" vertical="center"/>
    </xf>
    <xf numFmtId="165" fontId="9" fillId="18" borderId="30" xfId="0" applyNumberFormat="1" applyFont="1" applyFill="1" applyBorder="1" applyAlignment="1">
      <alignment vertical="center"/>
    </xf>
    <xf numFmtId="0" fontId="21" fillId="18" borderId="29" xfId="0" applyFont="1" applyFill="1" applyBorder="1" applyAlignment="1">
      <alignment horizontal="left" vertical="center"/>
    </xf>
    <xf numFmtId="0" fontId="35" fillId="19" borderId="29" xfId="0" applyFont="1" applyFill="1" applyBorder="1" applyAlignment="1">
      <alignment horizontal="right" vertical="center"/>
    </xf>
    <xf numFmtId="165" fontId="12" fillId="19" borderId="30" xfId="0" applyNumberFormat="1" applyFont="1" applyFill="1" applyBorder="1" applyAlignment="1">
      <alignment horizontal="right" vertical="center"/>
    </xf>
    <xf numFmtId="0" fontId="11" fillId="19" borderId="29" xfId="0" applyFont="1" applyFill="1" applyBorder="1" applyAlignment="1">
      <alignment horizontal="right" vertical="center"/>
    </xf>
    <xf numFmtId="165" fontId="38" fillId="18" borderId="30" xfId="1" applyNumberFormat="1" applyFont="1" applyFill="1" applyBorder="1" applyAlignment="1">
      <alignment vertical="center"/>
    </xf>
    <xf numFmtId="0" fontId="37" fillId="19" borderId="49" xfId="1" applyFont="1" applyFill="1" applyBorder="1" applyAlignment="1">
      <alignment horizontal="left" vertical="center" wrapText="1"/>
    </xf>
    <xf numFmtId="165" fontId="36" fillId="19" borderId="49" xfId="1" applyNumberFormat="1" applyFont="1" applyFill="1" applyBorder="1" applyAlignment="1">
      <alignment horizontal="right" vertical="center"/>
    </xf>
    <xf numFmtId="0" fontId="37" fillId="0" borderId="50" xfId="1" applyFont="1" applyBorder="1" applyAlignment="1">
      <alignment horizontal="left" vertical="center" wrapText="1"/>
    </xf>
    <xf numFmtId="165" fontId="36" fillId="0" borderId="51" xfId="1" applyNumberFormat="1" applyFont="1" applyBorder="1" applyAlignment="1">
      <alignment horizontal="right" vertical="center"/>
    </xf>
    <xf numFmtId="0" fontId="37" fillId="0" borderId="34" xfId="1" applyFont="1" applyBorder="1" applyAlignment="1">
      <alignment horizontal="left" vertical="center" wrapText="1"/>
    </xf>
    <xf numFmtId="165" fontId="36" fillId="0" borderId="52" xfId="1" applyNumberFormat="1" applyFont="1" applyBorder="1" applyAlignment="1">
      <alignment horizontal="right" vertical="center"/>
    </xf>
    <xf numFmtId="0" fontId="37" fillId="0" borderId="53" xfId="1" applyFont="1" applyBorder="1" applyAlignment="1">
      <alignment horizontal="left" vertical="center" wrapText="1"/>
    </xf>
    <xf numFmtId="165" fontId="36" fillId="0" borderId="54" xfId="1" applyNumberFormat="1" applyFont="1" applyBorder="1" applyAlignment="1">
      <alignment horizontal="right" vertical="center"/>
    </xf>
    <xf numFmtId="0" fontId="2" fillId="15" borderId="5" xfId="0" applyFont="1" applyFill="1" applyBorder="1" applyAlignment="1">
      <alignment vertical="center"/>
    </xf>
    <xf numFmtId="0" fontId="2" fillId="15" borderId="3" xfId="0" applyFont="1" applyFill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5" fillId="0" borderId="13" xfId="0" applyFont="1" applyBorder="1" applyAlignment="1">
      <alignment horizontal="right" vertical="center" wrapText="1"/>
    </xf>
    <xf numFmtId="0" fontId="15" fillId="0" borderId="16" xfId="0" applyFont="1" applyBorder="1" applyAlignment="1">
      <alignment horizontal="right" vertical="center" wrapText="1"/>
    </xf>
    <xf numFmtId="0" fontId="14" fillId="0" borderId="6" xfId="0" applyFont="1" applyBorder="1" applyAlignment="1">
      <alignment horizontal="left" vertical="center" wrapText="1"/>
    </xf>
    <xf numFmtId="0" fontId="19" fillId="0" borderId="37" xfId="1" applyFont="1" applyBorder="1" applyAlignment="1">
      <alignment horizontal="left" vertical="center" wrapText="1"/>
    </xf>
    <xf numFmtId="0" fontId="19" fillId="0" borderId="6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167" fontId="26" fillId="13" borderId="43" xfId="0" applyNumberFormat="1" applyFont="1" applyFill="1" applyBorder="1" applyAlignment="1">
      <alignment vertical="center"/>
    </xf>
    <xf numFmtId="167" fontId="22" fillId="14" borderId="12" xfId="0" applyNumberFormat="1" applyFont="1" applyFill="1" applyBorder="1" applyAlignment="1">
      <alignment vertical="center"/>
    </xf>
    <xf numFmtId="167" fontId="16" fillId="13" borderId="26" xfId="0" applyNumberFormat="1" applyFont="1" applyFill="1" applyBorder="1" applyAlignment="1">
      <alignment vertical="center"/>
    </xf>
    <xf numFmtId="0" fontId="49" fillId="5" borderId="13" xfId="0" applyFont="1" applyFill="1" applyBorder="1" applyAlignment="1">
      <alignment horizontal="center" vertical="center" wrapText="1"/>
    </xf>
    <xf numFmtId="167" fontId="15" fillId="0" borderId="23" xfId="0" applyNumberFormat="1" applyFont="1" applyBorder="1" applyAlignment="1">
      <alignment vertical="center"/>
    </xf>
    <xf numFmtId="167" fontId="34" fillId="20" borderId="47" xfId="0" applyNumberFormat="1" applyFont="1" applyFill="1" applyBorder="1" applyAlignment="1">
      <alignment horizontal="center" vertical="center" wrapText="1"/>
    </xf>
    <xf numFmtId="167" fontId="34" fillId="20" borderId="36" xfId="0" applyNumberFormat="1" applyFont="1" applyFill="1" applyBorder="1" applyAlignment="1">
      <alignment horizontal="center" vertical="center" wrapText="1"/>
    </xf>
    <xf numFmtId="167" fontId="6" fillId="20" borderId="48" xfId="0" applyNumberFormat="1" applyFont="1" applyFill="1" applyBorder="1" applyAlignment="1">
      <alignment horizontal="center" vertical="center" wrapText="1"/>
    </xf>
    <xf numFmtId="164" fontId="48" fillId="15" borderId="49" xfId="0" applyNumberFormat="1" applyFont="1" applyFill="1" applyBorder="1" applyAlignment="1">
      <alignment vertical="center"/>
    </xf>
    <xf numFmtId="0" fontId="49" fillId="20" borderId="2" xfId="0" applyFont="1" applyFill="1" applyBorder="1" applyAlignment="1">
      <alignment horizontal="center" vertical="center" wrapText="1"/>
    </xf>
    <xf numFmtId="0" fontId="50" fillId="0" borderId="0" xfId="0" applyFont="1" applyAlignment="1">
      <alignment vertical="center"/>
    </xf>
    <xf numFmtId="167" fontId="16" fillId="13" borderId="42" xfId="0" applyNumberFormat="1" applyFont="1" applyFill="1" applyBorder="1" applyAlignment="1">
      <alignment vertical="center"/>
    </xf>
    <xf numFmtId="164" fontId="31" fillId="0" borderId="0" xfId="0" applyNumberFormat="1" applyFont="1" applyAlignment="1">
      <alignment vertical="center"/>
    </xf>
    <xf numFmtId="167" fontId="16" fillId="14" borderId="26" xfId="0" applyNumberFormat="1" applyFont="1" applyFill="1" applyBorder="1" applyAlignment="1">
      <alignment vertical="center"/>
    </xf>
    <xf numFmtId="167" fontId="6" fillId="14" borderId="28" xfId="0" applyNumberFormat="1" applyFont="1" applyFill="1" applyBorder="1" applyAlignment="1">
      <alignment vertical="center"/>
    </xf>
    <xf numFmtId="167" fontId="6" fillId="14" borderId="41" xfId="0" applyNumberFormat="1" applyFont="1" applyFill="1" applyBorder="1" applyAlignment="1">
      <alignment vertical="center"/>
    </xf>
    <xf numFmtId="0" fontId="53" fillId="0" borderId="49" xfId="0" applyFont="1" applyBorder="1" applyAlignment="1">
      <alignment vertical="center"/>
    </xf>
    <xf numFmtId="43" fontId="53" fillId="0" borderId="49" xfId="4" applyFont="1" applyBorder="1" applyAlignment="1">
      <alignment vertical="center"/>
    </xf>
    <xf numFmtId="43" fontId="53" fillId="0" borderId="49" xfId="0" applyNumberFormat="1" applyFont="1" applyBorder="1" applyAlignment="1">
      <alignment vertical="center"/>
    </xf>
    <xf numFmtId="0" fontId="52" fillId="0" borderId="49" xfId="0" applyFont="1" applyBorder="1" applyAlignment="1">
      <alignment horizontal="right" vertical="center"/>
    </xf>
    <xf numFmtId="0" fontId="55" fillId="0" borderId="0" xfId="0" applyFont="1" applyAlignment="1">
      <alignment vertical="center"/>
    </xf>
    <xf numFmtId="0" fontId="55" fillId="6" borderId="0" xfId="0" applyFont="1" applyFill="1" applyAlignment="1">
      <alignment vertical="center"/>
    </xf>
    <xf numFmtId="0" fontId="56" fillId="0" borderId="0" xfId="0" applyFont="1" applyAlignment="1">
      <alignment vertical="center"/>
    </xf>
    <xf numFmtId="2" fontId="5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54" fillId="0" borderId="55" xfId="0" applyFont="1" applyBorder="1" applyAlignment="1">
      <alignment vertical="center"/>
    </xf>
    <xf numFmtId="0" fontId="54" fillId="0" borderId="1" xfId="0" applyFont="1" applyBorder="1" applyAlignment="1">
      <alignment vertical="center"/>
    </xf>
    <xf numFmtId="0" fontId="49" fillId="20" borderId="4" xfId="0" applyFont="1" applyFill="1" applyBorder="1" applyAlignment="1">
      <alignment horizontal="center" vertical="center" wrapText="1"/>
    </xf>
    <xf numFmtId="0" fontId="49" fillId="20" borderId="5" xfId="0" applyFont="1" applyFill="1" applyBorder="1" applyAlignment="1">
      <alignment horizontal="center" vertical="center" wrapText="1"/>
    </xf>
    <xf numFmtId="165" fontId="15" fillId="7" borderId="18" xfId="0" applyNumberFormat="1" applyFont="1" applyFill="1" applyBorder="1" applyAlignment="1">
      <alignment horizontal="center" vertical="center"/>
    </xf>
    <xf numFmtId="165" fontId="15" fillId="7" borderId="19" xfId="0" applyNumberFormat="1" applyFont="1" applyFill="1" applyBorder="1" applyAlignment="1">
      <alignment horizontal="center" vertical="center"/>
    </xf>
    <xf numFmtId="0" fontId="4" fillId="17" borderId="24" xfId="0" applyFont="1" applyFill="1" applyBorder="1" applyAlignment="1">
      <alignment horizontal="center" vertical="center" wrapText="1"/>
    </xf>
    <xf numFmtId="0" fontId="44" fillId="17" borderId="2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0" fontId="3" fillId="0" borderId="0" xfId="0" applyNumberFormat="1" applyFont="1" applyAlignment="1">
      <alignment horizontal="center" vertical="center"/>
    </xf>
    <xf numFmtId="165" fontId="15" fillId="7" borderId="40" xfId="0" applyNumberFormat="1" applyFont="1" applyFill="1" applyBorder="1" applyAlignment="1">
      <alignment horizontal="center" vertical="center"/>
    </xf>
    <xf numFmtId="165" fontId="20" fillId="9" borderId="18" xfId="0" applyNumberFormat="1" applyFont="1" applyFill="1" applyBorder="1" applyAlignment="1">
      <alignment horizontal="center" vertical="center"/>
    </xf>
    <xf numFmtId="165" fontId="20" fillId="9" borderId="41" xfId="0" applyNumberFormat="1" applyFont="1" applyFill="1" applyBorder="1" applyAlignment="1">
      <alignment horizontal="center" vertical="center"/>
    </xf>
    <xf numFmtId="0" fontId="52" fillId="15" borderId="49" xfId="0" applyFont="1" applyFill="1" applyBorder="1" applyAlignment="1">
      <alignment horizontal="center" vertical="center"/>
    </xf>
  </cellXfs>
  <cellStyles count="5">
    <cellStyle name="Collegamento ipertestuale" xfId="3" builtinId="8"/>
    <cellStyle name="Migliaia" xfId="4" builtinId="3"/>
    <cellStyle name="Normale" xfId="0" builtinId="0"/>
    <cellStyle name="Normale 2" xfId="2" xr:uid="{B29E8396-ECA3-4010-8400-DF20FFD6318D}"/>
    <cellStyle name="Normale 2 2" xfId="1" xr:uid="{05CA52D8-F7FA-4D5C-A28D-8196DB58C3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10"/>
  <sheetViews>
    <sheetView showGridLines="0" tabSelected="1" zoomScale="84" zoomScaleNormal="84" workbookViewId="0">
      <pane ySplit="1" topLeftCell="A2" activePane="bottomLeft" state="frozen"/>
      <selection pane="bottomLeft" activeCell="D11" sqref="D11"/>
    </sheetView>
  </sheetViews>
  <sheetFormatPr defaultColWidth="14.42578125" defaultRowHeight="15" customHeight="1" x14ac:dyDescent="0.25"/>
  <cols>
    <col min="1" max="1" width="113.42578125" style="33" customWidth="1"/>
    <col min="2" max="5" width="18.7109375" style="33" customWidth="1"/>
    <col min="6" max="6" width="55.140625" style="33" customWidth="1"/>
    <col min="7" max="16384" width="14.42578125" style="33"/>
  </cols>
  <sheetData>
    <row r="1" spans="1:11" ht="39" customHeight="1" x14ac:dyDescent="0.25">
      <c r="A1" s="171" t="s">
        <v>95</v>
      </c>
      <c r="B1" s="172"/>
      <c r="C1" s="1"/>
      <c r="F1" s="179" t="s">
        <v>100</v>
      </c>
      <c r="G1" s="179"/>
    </row>
    <row r="2" spans="1:11" ht="14.25" customHeight="1" x14ac:dyDescent="0.25">
      <c r="A2" s="4"/>
      <c r="B2" s="5"/>
      <c r="C2" s="53"/>
    </row>
    <row r="3" spans="1:11" ht="14.25" customHeight="1" x14ac:dyDescent="0.25">
      <c r="A3" s="6" t="s">
        <v>0</v>
      </c>
      <c r="B3" s="30">
        <v>14554</v>
      </c>
      <c r="C3" s="160" t="s">
        <v>106</v>
      </c>
      <c r="F3" s="156" t="s">
        <v>101</v>
      </c>
      <c r="G3" s="157">
        <f>(234.15*10*3)+(147.62*3*3)</f>
        <v>8353.08</v>
      </c>
    </row>
    <row r="4" spans="1:11" ht="14.25" customHeight="1" x14ac:dyDescent="0.25">
      <c r="A4" s="4"/>
      <c r="B4" s="8"/>
      <c r="C4" s="55"/>
      <c r="F4" s="156" t="s">
        <v>102</v>
      </c>
      <c r="G4" s="157">
        <f>(35.58*12*3)+(41.46*12)</f>
        <v>1778.3999999999999</v>
      </c>
    </row>
    <row r="5" spans="1:11" ht="14.25" customHeight="1" x14ac:dyDescent="0.25">
      <c r="A5" s="9" t="s">
        <v>1</v>
      </c>
      <c r="B5" s="10"/>
      <c r="C5" s="54"/>
      <c r="F5" s="156" t="s">
        <v>104</v>
      </c>
      <c r="G5" s="157">
        <f>(3000*2)+300</f>
        <v>6300</v>
      </c>
    </row>
    <row r="6" spans="1:11" ht="14.25" customHeight="1" x14ac:dyDescent="0.25">
      <c r="A6" s="11" t="s">
        <v>87</v>
      </c>
      <c r="B6" s="27">
        <f>(75.11*13)+(43.11*13)</f>
        <v>1536.86</v>
      </c>
      <c r="C6" s="160" t="s">
        <v>96</v>
      </c>
      <c r="F6" s="156" t="s">
        <v>108</v>
      </c>
      <c r="G6" s="157">
        <v>2045.16</v>
      </c>
    </row>
    <row r="7" spans="1:11" ht="14.25" customHeight="1" x14ac:dyDescent="0.25">
      <c r="A7" s="11" t="s">
        <v>2</v>
      </c>
      <c r="B7" s="27"/>
      <c r="C7" s="54"/>
      <c r="F7" s="156" t="s">
        <v>109</v>
      </c>
      <c r="G7" s="157">
        <v>720</v>
      </c>
    </row>
    <row r="8" spans="1:11" ht="14.25" customHeight="1" x14ac:dyDescent="0.25">
      <c r="A8" s="11" t="s">
        <v>3</v>
      </c>
      <c r="B8" s="27"/>
      <c r="C8" s="54"/>
      <c r="F8" s="156"/>
      <c r="G8" s="156"/>
      <c r="H8" s="165" t="s">
        <v>105</v>
      </c>
      <c r="I8" s="166"/>
      <c r="J8" s="166"/>
      <c r="K8" s="166"/>
    </row>
    <row r="9" spans="1:11" ht="14.25" customHeight="1" x14ac:dyDescent="0.25">
      <c r="A9" s="11" t="s">
        <v>4</v>
      </c>
      <c r="B9" s="27"/>
      <c r="C9" s="54"/>
      <c r="F9" s="156"/>
      <c r="G9" s="156"/>
    </row>
    <row r="10" spans="1:11" ht="14.25" customHeight="1" x14ac:dyDescent="0.25">
      <c r="A10" s="11" t="s">
        <v>5</v>
      </c>
      <c r="B10" s="27"/>
      <c r="C10" s="54"/>
      <c r="F10" s="156"/>
      <c r="G10" s="156"/>
    </row>
    <row r="11" spans="1:11" ht="14.25" customHeight="1" x14ac:dyDescent="0.25">
      <c r="A11" s="11" t="s">
        <v>6</v>
      </c>
      <c r="B11" s="27"/>
      <c r="C11" s="54"/>
      <c r="F11" s="156"/>
      <c r="G11" s="156"/>
    </row>
    <row r="12" spans="1:11" ht="14.25" customHeight="1" x14ac:dyDescent="0.25">
      <c r="A12" s="13" t="s">
        <v>7</v>
      </c>
      <c r="B12" s="27"/>
      <c r="C12" s="54"/>
      <c r="F12" s="156"/>
      <c r="G12" s="156"/>
    </row>
    <row r="13" spans="1:11" ht="14.25" customHeight="1" x14ac:dyDescent="0.25">
      <c r="A13" s="13"/>
      <c r="B13" s="27"/>
      <c r="C13" s="54"/>
      <c r="F13" s="156"/>
      <c r="G13" s="156"/>
    </row>
    <row r="14" spans="1:11" ht="14.25" customHeight="1" x14ac:dyDescent="0.25">
      <c r="A14" s="9" t="s">
        <v>8</v>
      </c>
      <c r="B14" s="12"/>
      <c r="C14" s="54"/>
      <c r="F14" s="156"/>
      <c r="G14" s="156"/>
    </row>
    <row r="15" spans="1:11" ht="14.25" customHeight="1" x14ac:dyDescent="0.25">
      <c r="A15" s="13" t="s">
        <v>75</v>
      </c>
      <c r="B15" s="27"/>
      <c r="C15" s="54"/>
      <c r="F15" s="156"/>
      <c r="G15" s="156"/>
    </row>
    <row r="16" spans="1:11" ht="14.25" customHeight="1" x14ac:dyDescent="0.25">
      <c r="A16" s="6" t="s">
        <v>9</v>
      </c>
      <c r="B16" s="31">
        <f>SUM(B6:B15)</f>
        <v>1536.86</v>
      </c>
      <c r="C16" s="54"/>
      <c r="F16" s="159" t="s">
        <v>103</v>
      </c>
      <c r="G16" s="158">
        <f>SUM(G3:G15)</f>
        <v>19196.64</v>
      </c>
    </row>
    <row r="17" spans="1:8" ht="14.25" customHeight="1" x14ac:dyDescent="0.25">
      <c r="A17" s="4"/>
      <c r="B17" s="5"/>
      <c r="C17" s="55"/>
    </row>
    <row r="18" spans="1:8" ht="14.25" customHeight="1" x14ac:dyDescent="0.25">
      <c r="A18" s="9" t="s">
        <v>10</v>
      </c>
      <c r="B18" s="10"/>
      <c r="C18" s="54"/>
    </row>
    <row r="19" spans="1:8" ht="14.25" customHeight="1" x14ac:dyDescent="0.25">
      <c r="A19" s="13" t="s">
        <v>11</v>
      </c>
      <c r="B19" s="27">
        <f>83.2*5</f>
        <v>416</v>
      </c>
      <c r="C19" s="54"/>
    </row>
    <row r="20" spans="1:8" ht="14.25" customHeight="1" x14ac:dyDescent="0.25">
      <c r="A20" s="15" t="s">
        <v>12</v>
      </c>
      <c r="B20" s="28">
        <f>(354.64*2)+(82.29*3)</f>
        <v>956.15</v>
      </c>
      <c r="C20" s="54"/>
    </row>
    <row r="21" spans="1:8" ht="14.25" customHeight="1" x14ac:dyDescent="0.25">
      <c r="A21" s="16" t="s">
        <v>13</v>
      </c>
      <c r="B21" s="14"/>
      <c r="C21" s="54"/>
    </row>
    <row r="22" spans="1:8" ht="23.45" customHeight="1" x14ac:dyDescent="0.25">
      <c r="A22" s="17" t="s">
        <v>14</v>
      </c>
      <c r="B22" s="28">
        <f>84.5*5</f>
        <v>422.5</v>
      </c>
      <c r="C22" s="56"/>
      <c r="D22" s="34"/>
      <c r="E22" s="34"/>
      <c r="F22" s="34"/>
    </row>
    <row r="23" spans="1:8" ht="14.25" customHeight="1" x14ac:dyDescent="0.25">
      <c r="A23" s="17" t="s">
        <v>15</v>
      </c>
      <c r="B23" s="29">
        <f>(74.1*3)+321.1</f>
        <v>543.4</v>
      </c>
      <c r="C23" s="161" t="s">
        <v>93</v>
      </c>
      <c r="F23" s="173"/>
      <c r="G23" s="174"/>
      <c r="H23" s="174"/>
    </row>
    <row r="24" spans="1:8" ht="14.25" customHeight="1" x14ac:dyDescent="0.25">
      <c r="A24" s="17" t="s">
        <v>16</v>
      </c>
      <c r="B24" s="29">
        <f>1124.9*3</f>
        <v>3374.7000000000003</v>
      </c>
      <c r="C24" s="160"/>
      <c r="F24" s="164"/>
      <c r="G24" s="35"/>
      <c r="H24" s="35"/>
    </row>
    <row r="25" spans="1:8" ht="14.25" customHeight="1" x14ac:dyDescent="0.25">
      <c r="A25" s="6" t="s">
        <v>17</v>
      </c>
      <c r="B25" s="7">
        <f>SUM(B19:B24)</f>
        <v>5712.75</v>
      </c>
      <c r="C25" s="54"/>
      <c r="F25" s="164"/>
      <c r="H25" s="36"/>
    </row>
    <row r="26" spans="1:8" ht="14.25" customHeight="1" x14ac:dyDescent="0.25">
      <c r="A26" s="115" t="s">
        <v>70</v>
      </c>
      <c r="B26" s="116">
        <f>+B3+B16+B25</f>
        <v>21803.61</v>
      </c>
      <c r="C26" s="54"/>
      <c r="F26" s="106"/>
      <c r="H26" s="36"/>
    </row>
    <row r="27" spans="1:8" ht="14.25" customHeight="1" x14ac:dyDescent="0.25">
      <c r="A27" s="9" t="s">
        <v>48</v>
      </c>
      <c r="B27" s="10"/>
      <c r="C27" s="54"/>
      <c r="F27" s="106"/>
      <c r="H27" s="36"/>
    </row>
    <row r="28" spans="1:8" ht="14.25" customHeight="1" x14ac:dyDescent="0.25">
      <c r="A28" s="11" t="s">
        <v>49</v>
      </c>
      <c r="B28" s="27">
        <v>0</v>
      </c>
      <c r="C28" s="54"/>
      <c r="D28" s="106"/>
      <c r="H28" s="36"/>
    </row>
    <row r="29" spans="1:8" ht="14.25" customHeight="1" x14ac:dyDescent="0.25">
      <c r="A29" s="13" t="s">
        <v>50</v>
      </c>
      <c r="B29" s="27"/>
      <c r="C29" s="54"/>
      <c r="H29" s="36"/>
    </row>
    <row r="30" spans="1:8" ht="14.25" customHeight="1" x14ac:dyDescent="0.25">
      <c r="A30" s="13" t="s">
        <v>51</v>
      </c>
      <c r="B30" s="29"/>
      <c r="C30" s="54"/>
      <c r="F30" s="164"/>
      <c r="H30" s="36"/>
    </row>
    <row r="31" spans="1:8" ht="14.25" customHeight="1" x14ac:dyDescent="0.25">
      <c r="A31" s="13" t="s">
        <v>52</v>
      </c>
      <c r="B31" s="29"/>
      <c r="C31" s="54"/>
      <c r="F31" s="164"/>
      <c r="H31" s="36"/>
    </row>
    <row r="32" spans="1:8" ht="14.25" customHeight="1" x14ac:dyDescent="0.25">
      <c r="A32" s="13" t="s">
        <v>53</v>
      </c>
      <c r="B32" s="29"/>
      <c r="C32" s="54"/>
      <c r="F32" s="164"/>
      <c r="H32" s="36"/>
    </row>
    <row r="33" spans="1:8" ht="14.25" customHeight="1" x14ac:dyDescent="0.25">
      <c r="A33" s="11" t="s">
        <v>54</v>
      </c>
      <c r="B33" s="29"/>
      <c r="C33" s="54"/>
      <c r="F33" s="106"/>
      <c r="H33" s="36"/>
    </row>
    <row r="34" spans="1:8" ht="14.25" customHeight="1" x14ac:dyDescent="0.25">
      <c r="A34" s="6" t="s">
        <v>55</v>
      </c>
      <c r="B34" s="7">
        <f>SUM(B28:B33)</f>
        <v>0</v>
      </c>
      <c r="C34" s="57"/>
      <c r="F34" s="175"/>
      <c r="G34" s="174"/>
      <c r="H34" s="36"/>
    </row>
    <row r="35" spans="1:8" ht="14.25" customHeight="1" x14ac:dyDescent="0.25">
      <c r="A35" s="115" t="s">
        <v>88</v>
      </c>
      <c r="B35" s="116">
        <f>B26-B34</f>
        <v>21803.61</v>
      </c>
      <c r="C35" s="109"/>
      <c r="D35" s="110"/>
      <c r="F35" s="175"/>
      <c r="G35" s="174"/>
      <c r="H35" s="36"/>
    </row>
    <row r="36" spans="1:8" ht="14.25" customHeight="1" x14ac:dyDescent="0.25">
      <c r="A36" s="18"/>
      <c r="B36" s="10"/>
      <c r="C36" s="1"/>
      <c r="F36" s="175"/>
      <c r="G36" s="175"/>
      <c r="H36" s="36"/>
    </row>
    <row r="37" spans="1:8" ht="14.25" customHeight="1" x14ac:dyDescent="0.25">
      <c r="A37" s="9" t="s">
        <v>18</v>
      </c>
      <c r="B37" s="7"/>
      <c r="C37" s="1"/>
    </row>
    <row r="38" spans="1:8" ht="15.75" customHeight="1" x14ac:dyDescent="0.25">
      <c r="A38" s="13" t="s">
        <v>19</v>
      </c>
      <c r="B38" s="26"/>
      <c r="C38" s="1"/>
    </row>
    <row r="39" spans="1:8" ht="14.25" customHeight="1" x14ac:dyDescent="0.25">
      <c r="A39" s="13" t="s">
        <v>20</v>
      </c>
      <c r="B39" s="26"/>
      <c r="C39" s="1"/>
    </row>
    <row r="40" spans="1:8" ht="14.25" customHeight="1" x14ac:dyDescent="0.25">
      <c r="A40" s="11" t="s">
        <v>21</v>
      </c>
      <c r="B40" s="26"/>
      <c r="C40" s="1"/>
    </row>
    <row r="41" spans="1:8" ht="14.25" customHeight="1" x14ac:dyDescent="0.25">
      <c r="A41" s="11" t="s">
        <v>22</v>
      </c>
      <c r="B41" s="26"/>
      <c r="C41" s="1"/>
    </row>
    <row r="42" spans="1:8" ht="14.25" customHeight="1" x14ac:dyDescent="0.25">
      <c r="A42" s="11" t="s">
        <v>23</v>
      </c>
      <c r="B42" s="26"/>
      <c r="C42" s="1"/>
    </row>
    <row r="43" spans="1:8" ht="14.25" customHeight="1" x14ac:dyDescent="0.25">
      <c r="A43" s="11" t="s">
        <v>24</v>
      </c>
      <c r="B43" s="26"/>
      <c r="C43" s="1"/>
    </row>
    <row r="44" spans="1:8" ht="14.25" customHeight="1" x14ac:dyDescent="0.25">
      <c r="A44" s="11" t="s">
        <v>25</v>
      </c>
      <c r="B44" s="26"/>
      <c r="C44" s="1"/>
    </row>
    <row r="45" spans="1:8" ht="14.25" customHeight="1" x14ac:dyDescent="0.25">
      <c r="A45" s="11" t="s">
        <v>26</v>
      </c>
      <c r="B45" s="26"/>
      <c r="C45" s="1"/>
    </row>
    <row r="46" spans="1:8" ht="14.25" customHeight="1" x14ac:dyDescent="0.25">
      <c r="A46" s="11" t="s">
        <v>27</v>
      </c>
      <c r="B46" s="26"/>
      <c r="C46" s="1"/>
    </row>
    <row r="47" spans="1:8" ht="14.25" customHeight="1" x14ac:dyDescent="0.25">
      <c r="A47" s="19" t="s">
        <v>28</v>
      </c>
      <c r="B47" s="26"/>
      <c r="C47" s="1"/>
    </row>
    <row r="48" spans="1:8" ht="14.25" customHeight="1" x14ac:dyDescent="0.25">
      <c r="A48" s="11" t="s">
        <v>29</v>
      </c>
      <c r="B48" s="26"/>
      <c r="C48" s="1"/>
    </row>
    <row r="49" spans="1:3" x14ac:dyDescent="0.25">
      <c r="A49" s="9" t="s">
        <v>30</v>
      </c>
      <c r="B49" s="14"/>
      <c r="C49" s="1"/>
    </row>
    <row r="50" spans="1:3" x14ac:dyDescent="0.25">
      <c r="A50" s="11" t="s">
        <v>31</v>
      </c>
      <c r="B50" s="26"/>
      <c r="C50" s="1"/>
    </row>
    <row r="51" spans="1:3" x14ac:dyDescent="0.25">
      <c r="A51" s="11" t="s">
        <v>32</v>
      </c>
      <c r="B51" s="26"/>
      <c r="C51" s="1"/>
    </row>
    <row r="52" spans="1:3" x14ac:dyDescent="0.25">
      <c r="A52" s="19" t="s">
        <v>72</v>
      </c>
      <c r="B52" s="26"/>
      <c r="C52" s="1"/>
    </row>
    <row r="53" spans="1:3" x14ac:dyDescent="0.25">
      <c r="A53" s="11"/>
      <c r="B53" s="14"/>
      <c r="C53" s="25"/>
    </row>
    <row r="54" spans="1:3" ht="14.25" customHeight="1" x14ac:dyDescent="0.25">
      <c r="A54" s="6" t="s">
        <v>33</v>
      </c>
      <c r="B54" s="7"/>
      <c r="C54" s="1"/>
    </row>
    <row r="55" spans="1:3" ht="14.25" customHeight="1" x14ac:dyDescent="0.25">
      <c r="A55" s="18"/>
      <c r="B55" s="10"/>
      <c r="C55" s="2"/>
    </row>
    <row r="56" spans="1:3" ht="14.25" customHeight="1" x14ac:dyDescent="0.25">
      <c r="A56" s="9" t="s">
        <v>34</v>
      </c>
      <c r="B56" s="20"/>
      <c r="C56" s="1"/>
    </row>
    <row r="57" spans="1:3" ht="14.25" customHeight="1" x14ac:dyDescent="0.25">
      <c r="A57" s="11" t="s">
        <v>35</v>
      </c>
      <c r="B57" s="26"/>
      <c r="C57" s="1"/>
    </row>
    <row r="58" spans="1:3" ht="14.25" customHeight="1" x14ac:dyDescent="0.25">
      <c r="A58" s="98" t="s">
        <v>86</v>
      </c>
      <c r="B58" s="26"/>
      <c r="C58" s="1"/>
    </row>
    <row r="59" spans="1:3" ht="14.25" customHeight="1" x14ac:dyDescent="0.25">
      <c r="A59" s="13" t="s">
        <v>36</v>
      </c>
      <c r="B59" s="26"/>
      <c r="C59" s="1"/>
    </row>
    <row r="60" spans="1:3" ht="14.25" customHeight="1" x14ac:dyDescent="0.25">
      <c r="A60" s="21" t="s">
        <v>37</v>
      </c>
      <c r="B60" s="26"/>
      <c r="C60" s="1"/>
    </row>
    <row r="61" spans="1:3" ht="14.25" customHeight="1" x14ac:dyDescent="0.25">
      <c r="A61" s="11" t="s">
        <v>38</v>
      </c>
      <c r="B61" s="26"/>
      <c r="C61" s="1"/>
    </row>
    <row r="62" spans="1:3" ht="14.25" customHeight="1" x14ac:dyDescent="0.25">
      <c r="A62" s="11" t="s">
        <v>24</v>
      </c>
      <c r="B62" s="26"/>
      <c r="C62" s="1"/>
    </row>
    <row r="63" spans="1:3" ht="14.25" customHeight="1" x14ac:dyDescent="0.25">
      <c r="A63" s="11" t="s">
        <v>39</v>
      </c>
      <c r="B63" s="26"/>
      <c r="C63" s="1"/>
    </row>
    <row r="64" spans="1:3" ht="14.25" customHeight="1" x14ac:dyDescent="0.25">
      <c r="A64" s="11" t="s">
        <v>40</v>
      </c>
      <c r="B64" s="26"/>
      <c r="C64" s="1"/>
    </row>
    <row r="65" spans="1:8" ht="14.25" customHeight="1" x14ac:dyDescent="0.25">
      <c r="A65" s="13" t="s">
        <v>41</v>
      </c>
      <c r="B65" s="26"/>
      <c r="C65" s="1"/>
    </row>
    <row r="66" spans="1:8" ht="14.25" customHeight="1" x14ac:dyDescent="0.25">
      <c r="A66" s="22" t="s">
        <v>42</v>
      </c>
      <c r="B66" s="26"/>
      <c r="C66" s="1"/>
    </row>
    <row r="67" spans="1:8" ht="14.25" customHeight="1" x14ac:dyDescent="0.25">
      <c r="A67" s="9" t="s">
        <v>78</v>
      </c>
      <c r="B67" s="14"/>
      <c r="C67" s="1"/>
    </row>
    <row r="68" spans="1:8" ht="14.25" customHeight="1" x14ac:dyDescent="0.25">
      <c r="A68" s="11" t="s">
        <v>43</v>
      </c>
      <c r="B68" s="26">
        <v>0</v>
      </c>
      <c r="C68" s="1"/>
    </row>
    <row r="69" spans="1:8" ht="14.25" customHeight="1" x14ac:dyDescent="0.25">
      <c r="A69" s="11" t="s">
        <v>44</v>
      </c>
      <c r="B69" s="26"/>
      <c r="C69" s="163">
        <f>172104*0.22%</f>
        <v>378.62880000000001</v>
      </c>
      <c r="D69" s="150" t="s">
        <v>107</v>
      </c>
    </row>
    <row r="70" spans="1:8" ht="23.45" customHeight="1" x14ac:dyDescent="0.25">
      <c r="A70" s="32" t="s">
        <v>76</v>
      </c>
      <c r="B70" s="26">
        <f>B22*2</f>
        <v>845</v>
      </c>
      <c r="C70" s="162" t="s">
        <v>94</v>
      </c>
    </row>
    <row r="71" spans="1:8" ht="23.45" customHeight="1" x14ac:dyDescent="0.25">
      <c r="A71" s="11" t="s">
        <v>79</v>
      </c>
      <c r="B71" s="26"/>
      <c r="C71" s="25"/>
    </row>
    <row r="72" spans="1:8" ht="14.25" customHeight="1" x14ac:dyDescent="0.25">
      <c r="A72" s="6" t="s">
        <v>45</v>
      </c>
      <c r="B72" s="7">
        <f>SUM(B56:B71)</f>
        <v>845</v>
      </c>
      <c r="C72" s="1"/>
    </row>
    <row r="73" spans="1:8" ht="14.25" customHeight="1" x14ac:dyDescent="0.25">
      <c r="A73" s="18"/>
      <c r="B73" s="10"/>
      <c r="C73" s="1"/>
      <c r="F73" s="175"/>
      <c r="G73" s="174"/>
      <c r="H73" s="36"/>
    </row>
    <row r="74" spans="1:8" ht="14.25" customHeight="1" x14ac:dyDescent="0.25">
      <c r="A74" s="117" t="s">
        <v>71</v>
      </c>
      <c r="B74" s="116">
        <f>+B72+B54</f>
        <v>845</v>
      </c>
      <c r="C74" s="1"/>
      <c r="F74" s="175"/>
      <c r="G74" s="174"/>
      <c r="H74" s="36"/>
    </row>
    <row r="75" spans="1:8" ht="14.25" customHeight="1" x14ac:dyDescent="0.25">
      <c r="A75" s="107"/>
      <c r="B75" s="108"/>
      <c r="C75" s="1"/>
      <c r="F75" s="175"/>
      <c r="G75" s="174"/>
      <c r="H75" s="36"/>
    </row>
    <row r="76" spans="1:8" ht="14.25" customHeight="1" x14ac:dyDescent="0.25">
      <c r="A76" s="118" t="s">
        <v>82</v>
      </c>
      <c r="B76" s="119">
        <f>+B74+B35</f>
        <v>22648.61</v>
      </c>
      <c r="C76" s="1"/>
    </row>
    <row r="77" spans="1:8" ht="14.25" customHeight="1" x14ac:dyDescent="0.25">
      <c r="A77" s="120" t="s">
        <v>46</v>
      </c>
      <c r="B77" s="119">
        <f>B3+B16+B54</f>
        <v>16090.86</v>
      </c>
      <c r="C77" s="1"/>
    </row>
    <row r="78" spans="1:8" ht="14.25" customHeight="1" x14ac:dyDescent="0.25">
      <c r="A78" s="120" t="s">
        <v>47</v>
      </c>
      <c r="B78" s="119">
        <f>B25+B72</f>
        <v>6557.75</v>
      </c>
      <c r="C78" s="1"/>
    </row>
    <row r="79" spans="1:8" ht="14.25" customHeight="1" x14ac:dyDescent="0.25">
      <c r="A79" s="23"/>
      <c r="B79" s="24"/>
      <c r="C79" s="1"/>
    </row>
    <row r="80" spans="1:8" ht="54" customHeight="1" x14ac:dyDescent="0.25">
      <c r="A80" s="58" t="s">
        <v>84</v>
      </c>
      <c r="B80" s="121">
        <f>IF(E112&gt;0,E112,0)</f>
        <v>0</v>
      </c>
      <c r="C80" s="25"/>
    </row>
    <row r="81" spans="1:6" ht="12" customHeight="1" x14ac:dyDescent="0.25">
      <c r="A81" s="111"/>
      <c r="B81" s="112"/>
      <c r="C81" s="25"/>
    </row>
    <row r="82" spans="1:6" ht="30" x14ac:dyDescent="0.25">
      <c r="A82" s="122" t="s">
        <v>91</v>
      </c>
      <c r="B82" s="123">
        <f>B76-B80</f>
        <v>22648.61</v>
      </c>
      <c r="C82" s="1"/>
    </row>
    <row r="83" spans="1:6" ht="11.25" customHeight="1" thickBot="1" x14ac:dyDescent="0.3">
      <c r="A83" s="111"/>
      <c r="B83" s="113"/>
      <c r="C83" s="1"/>
    </row>
    <row r="84" spans="1:6" ht="30" x14ac:dyDescent="0.25">
      <c r="A84" s="124" t="s">
        <v>89</v>
      </c>
      <c r="B84" s="125">
        <f>B35-B80</f>
        <v>21803.61</v>
      </c>
      <c r="C84" s="1"/>
    </row>
    <row r="85" spans="1:6" ht="18.75" x14ac:dyDescent="0.25">
      <c r="A85" s="126" t="s">
        <v>97</v>
      </c>
      <c r="B85" s="127">
        <f>B69+B70+B71</f>
        <v>845</v>
      </c>
      <c r="C85" s="1"/>
    </row>
    <row r="86" spans="1:6" ht="18.75" x14ac:dyDescent="0.25">
      <c r="A86" s="126" t="s">
        <v>90</v>
      </c>
      <c r="B86" s="127">
        <f>B57+B61</f>
        <v>0</v>
      </c>
      <c r="C86" s="1"/>
    </row>
    <row r="87" spans="1:6" ht="19.5" thickBot="1" x14ac:dyDescent="0.3">
      <c r="A87" s="128" t="s">
        <v>92</v>
      </c>
      <c r="B87" s="129">
        <f>SUM(B84:B86)</f>
        <v>22648.61</v>
      </c>
      <c r="C87" s="1"/>
    </row>
    <row r="88" spans="1:6" ht="27.6" customHeight="1" x14ac:dyDescent="0.25">
      <c r="A88" s="1"/>
      <c r="B88" s="3"/>
      <c r="C88" s="1"/>
    </row>
    <row r="89" spans="1:6" ht="43.5" customHeight="1" x14ac:dyDescent="0.25">
      <c r="A89" s="167" t="s">
        <v>56</v>
      </c>
      <c r="B89" s="168"/>
      <c r="C89" s="168"/>
      <c r="D89" s="130"/>
      <c r="E89" s="131"/>
    </row>
    <row r="90" spans="1:6" ht="14.25" customHeight="1" thickBot="1" x14ac:dyDescent="0.3">
      <c r="A90" s="37"/>
      <c r="B90" s="38"/>
      <c r="C90" s="38"/>
      <c r="D90" s="37"/>
      <c r="E90" s="37"/>
    </row>
    <row r="91" spans="1:6" ht="16.5" thickBot="1" x14ac:dyDescent="0.3">
      <c r="A91" s="39"/>
      <c r="B91" s="176"/>
      <c r="C91" s="170"/>
      <c r="D91" s="40"/>
      <c r="E91" s="41"/>
    </row>
    <row r="92" spans="1:6" ht="16.5" thickBot="1" x14ac:dyDescent="0.3">
      <c r="A92" s="42"/>
      <c r="B92" s="169" t="s">
        <v>57</v>
      </c>
      <c r="C92" s="170"/>
      <c r="D92" s="177" t="s">
        <v>69</v>
      </c>
      <c r="E92" s="178"/>
    </row>
    <row r="93" spans="1:6" ht="15.75" x14ac:dyDescent="0.25">
      <c r="A93" s="132" t="s">
        <v>58</v>
      </c>
      <c r="B93" s="151">
        <v>14554</v>
      </c>
      <c r="C93" s="59"/>
      <c r="D93" s="60">
        <f>B76</f>
        <v>22648.61</v>
      </c>
      <c r="E93" s="61"/>
    </row>
    <row r="94" spans="1:6" ht="15.75" x14ac:dyDescent="0.25">
      <c r="A94" s="133" t="s">
        <v>59</v>
      </c>
      <c r="B94" s="43"/>
      <c r="C94" s="59"/>
      <c r="D94" s="44"/>
      <c r="E94" s="61"/>
    </row>
    <row r="95" spans="1:6" ht="30" x14ac:dyDescent="0.25">
      <c r="A95" s="133" t="s">
        <v>60</v>
      </c>
      <c r="B95" s="140">
        <f>B28</f>
        <v>0</v>
      </c>
      <c r="C95" s="59"/>
      <c r="D95" s="141">
        <f>B95</f>
        <v>0</v>
      </c>
      <c r="E95" s="61"/>
      <c r="F95" s="25"/>
    </row>
    <row r="96" spans="1:6" ht="30" x14ac:dyDescent="0.25">
      <c r="A96" s="133" t="s">
        <v>61</v>
      </c>
      <c r="B96" s="62"/>
      <c r="C96" s="59"/>
      <c r="D96" s="63"/>
      <c r="E96" s="61"/>
    </row>
    <row r="97" spans="1:8" ht="16.5" thickBot="1" x14ac:dyDescent="0.3">
      <c r="A97" s="134" t="s">
        <v>62</v>
      </c>
      <c r="B97" s="64"/>
      <c r="C97" s="65">
        <f>SUM(B93:B96)</f>
        <v>14554</v>
      </c>
      <c r="D97" s="66"/>
      <c r="E97" s="61">
        <f>SUM(D93:D96)</f>
        <v>22648.61</v>
      </c>
    </row>
    <row r="98" spans="1:8" ht="15.75" x14ac:dyDescent="0.25">
      <c r="A98" s="132" t="s">
        <v>63</v>
      </c>
      <c r="B98" s="45"/>
      <c r="C98" s="67"/>
      <c r="D98" s="68">
        <f>B78</f>
        <v>6557.75</v>
      </c>
      <c r="E98" s="69"/>
    </row>
    <row r="99" spans="1:8" ht="15.75" x14ac:dyDescent="0.25">
      <c r="A99" s="133" t="s">
        <v>64</v>
      </c>
      <c r="B99" s="64"/>
      <c r="C99" s="59"/>
      <c r="D99" s="70"/>
      <c r="E99" s="71"/>
    </row>
    <row r="100" spans="1:8" ht="16.5" thickBot="1" x14ac:dyDescent="0.3">
      <c r="A100" s="135" t="s">
        <v>65</v>
      </c>
      <c r="B100" s="64"/>
      <c r="C100" s="65">
        <f>-B98-B99</f>
        <v>0</v>
      </c>
      <c r="D100" s="70"/>
      <c r="E100" s="71">
        <f>-D98-D99</f>
        <v>-6557.75</v>
      </c>
    </row>
    <row r="101" spans="1:8" ht="30.75" thickBot="1" x14ac:dyDescent="0.3">
      <c r="A101" s="136" t="s">
        <v>66</v>
      </c>
      <c r="B101" s="72"/>
      <c r="C101" s="142">
        <f>12911.42*2*1.25</f>
        <v>32278.55</v>
      </c>
      <c r="D101" s="73"/>
      <c r="E101" s="153">
        <v>0</v>
      </c>
      <c r="F101" s="52"/>
    </row>
    <row r="102" spans="1:8" ht="16.5" thickBot="1" x14ac:dyDescent="0.3">
      <c r="A102" s="136" t="s">
        <v>83</v>
      </c>
      <c r="B102" s="64"/>
      <c r="C102" s="74"/>
      <c r="D102" s="75"/>
      <c r="E102" s="114"/>
      <c r="F102" s="152"/>
    </row>
    <row r="103" spans="1:8" ht="30.75" thickBot="1" x14ac:dyDescent="0.3">
      <c r="A103" s="137" t="s">
        <v>77</v>
      </c>
      <c r="B103" s="76"/>
      <c r="C103" s="77"/>
      <c r="D103" s="78"/>
      <c r="E103" s="46">
        <v>0</v>
      </c>
      <c r="F103" s="52"/>
    </row>
    <row r="104" spans="1:8" ht="45.75" thickBot="1" x14ac:dyDescent="0.3">
      <c r="A104" s="138" t="s">
        <v>85</v>
      </c>
      <c r="B104" s="79"/>
      <c r="C104" s="80"/>
      <c r="D104" s="81"/>
      <c r="E104" s="82"/>
    </row>
    <row r="105" spans="1:8" ht="16.5" thickBot="1" x14ac:dyDescent="0.3">
      <c r="A105" s="139" t="s">
        <v>67</v>
      </c>
      <c r="B105" s="64"/>
      <c r="C105" s="83">
        <v>0</v>
      </c>
      <c r="D105" s="84"/>
      <c r="E105" s="154">
        <v>0</v>
      </c>
    </row>
    <row r="106" spans="1:8" ht="30.75" thickBot="1" x14ac:dyDescent="0.3">
      <c r="A106" s="139" t="s">
        <v>73</v>
      </c>
      <c r="B106" s="85"/>
      <c r="C106" s="86"/>
      <c r="D106" s="87"/>
      <c r="E106" s="155">
        <v>0</v>
      </c>
      <c r="F106" s="52"/>
      <c r="H106" s="106"/>
    </row>
    <row r="107" spans="1:8" ht="16.5" thickBot="1" x14ac:dyDescent="0.3">
      <c r="A107" s="139" t="s">
        <v>74</v>
      </c>
      <c r="B107" s="85"/>
      <c r="C107" s="47"/>
      <c r="D107" s="48"/>
      <c r="E107" s="49"/>
      <c r="F107" s="106"/>
    </row>
    <row r="108" spans="1:8" ht="30.75" thickBot="1" x14ac:dyDescent="0.3">
      <c r="A108" s="139" t="s">
        <v>61</v>
      </c>
      <c r="B108" s="64"/>
      <c r="C108" s="103"/>
      <c r="D108" s="104"/>
      <c r="E108" s="105"/>
    </row>
    <row r="109" spans="1:8" ht="18.75" thickBot="1" x14ac:dyDescent="0.3">
      <c r="A109" s="143" t="s">
        <v>81</v>
      </c>
      <c r="B109" s="88"/>
      <c r="C109" s="89">
        <f>SUM(C93:C108)</f>
        <v>46832.55</v>
      </c>
      <c r="D109" s="90"/>
      <c r="E109" s="61">
        <f>SUM(E93:E108)</f>
        <v>16090.86</v>
      </c>
    </row>
    <row r="110" spans="1:8" ht="18.75" thickBot="1" x14ac:dyDescent="0.3">
      <c r="A110" s="50" t="s">
        <v>99</v>
      </c>
      <c r="B110" s="91"/>
      <c r="C110" s="144">
        <v>0</v>
      </c>
      <c r="D110" s="92"/>
      <c r="E110" s="93"/>
      <c r="F110" s="25"/>
    </row>
    <row r="111" spans="1:8" ht="18.75" thickBot="1" x14ac:dyDescent="0.3">
      <c r="A111" s="143" t="s">
        <v>80</v>
      </c>
      <c r="B111" s="94"/>
      <c r="C111" s="95">
        <f>SUM(C109:C110)</f>
        <v>46832.55</v>
      </c>
      <c r="D111" s="96"/>
      <c r="E111" s="97"/>
    </row>
    <row r="112" spans="1:8" ht="18.75" thickBot="1" x14ac:dyDescent="0.3">
      <c r="A112" s="149" t="s">
        <v>68</v>
      </c>
      <c r="B112" s="145"/>
      <c r="C112" s="146"/>
      <c r="D112" s="146"/>
      <c r="E112" s="147">
        <f>IF((E109-C111)&gt;0,E109-C111,0)</f>
        <v>0</v>
      </c>
      <c r="F112" s="25"/>
    </row>
    <row r="113" spans="1:7" ht="14.25" customHeight="1" x14ac:dyDescent="0.25">
      <c r="A113" s="1"/>
      <c r="B113" s="3"/>
      <c r="C113" s="1"/>
      <c r="G113" s="106"/>
    </row>
    <row r="114" spans="1:7" ht="14.25" customHeight="1" x14ac:dyDescent="0.25">
      <c r="A114" s="1"/>
      <c r="B114" s="3"/>
      <c r="C114" s="1"/>
      <c r="E114" s="148">
        <f>E109-C109</f>
        <v>-30741.690000000002</v>
      </c>
      <c r="F114" s="110" t="s">
        <v>98</v>
      </c>
      <c r="G114" s="106"/>
    </row>
    <row r="115" spans="1:7" ht="14.25" customHeight="1" x14ac:dyDescent="0.25">
      <c r="A115" s="51"/>
      <c r="B115" s="3"/>
      <c r="C115" s="1"/>
    </row>
    <row r="116" spans="1:7" ht="14.25" customHeight="1" x14ac:dyDescent="0.25">
      <c r="A116" s="1"/>
      <c r="B116" s="3"/>
    </row>
    <row r="117" spans="1:7" ht="14.25" customHeight="1" x14ac:dyDescent="0.25">
      <c r="A117" s="1"/>
      <c r="B117" s="3"/>
      <c r="C117" s="1"/>
    </row>
    <row r="118" spans="1:7" ht="14.25" customHeight="1" x14ac:dyDescent="0.25">
      <c r="A118" s="1"/>
      <c r="B118" s="3"/>
      <c r="C118" s="1"/>
      <c r="F118" s="106"/>
    </row>
    <row r="119" spans="1:7" ht="14.25" customHeight="1" x14ac:dyDescent="0.25">
      <c r="A119" s="1"/>
      <c r="B119" s="3"/>
      <c r="C119" s="1"/>
      <c r="E119" s="106"/>
    </row>
    <row r="120" spans="1:7" ht="14.25" customHeight="1" x14ac:dyDescent="0.25">
      <c r="A120" s="1"/>
      <c r="B120" s="3"/>
      <c r="C120" s="1"/>
    </row>
    <row r="121" spans="1:7" ht="14.25" customHeight="1" x14ac:dyDescent="0.25">
      <c r="A121" s="1"/>
      <c r="B121" s="3"/>
      <c r="C121" s="1"/>
      <c r="F121" s="106"/>
    </row>
    <row r="122" spans="1:7" ht="14.25" customHeight="1" x14ac:dyDescent="0.25">
      <c r="A122" s="1"/>
      <c r="B122" s="3"/>
      <c r="C122" s="1"/>
    </row>
    <row r="123" spans="1:7" ht="14.25" customHeight="1" x14ac:dyDescent="0.25">
      <c r="A123" s="1"/>
      <c r="B123" s="3"/>
      <c r="C123" s="1"/>
    </row>
    <row r="124" spans="1:7" ht="14.25" customHeight="1" x14ac:dyDescent="0.25">
      <c r="A124" s="1"/>
      <c r="B124" s="3"/>
      <c r="C124" s="1"/>
    </row>
    <row r="125" spans="1:7" ht="14.25" customHeight="1" x14ac:dyDescent="0.25">
      <c r="A125" s="1"/>
      <c r="B125" s="3"/>
      <c r="C125" s="1"/>
    </row>
    <row r="126" spans="1:7" ht="14.25" customHeight="1" x14ac:dyDescent="0.25">
      <c r="A126" s="1"/>
      <c r="B126" s="3"/>
      <c r="C126" s="1"/>
    </row>
    <row r="127" spans="1:7" ht="14.25" customHeight="1" x14ac:dyDescent="0.25">
      <c r="A127" s="1"/>
      <c r="B127" s="3"/>
      <c r="C127" s="1"/>
    </row>
    <row r="128" spans="1:7" ht="14.25" customHeight="1" x14ac:dyDescent="0.25">
      <c r="A128" s="1"/>
      <c r="B128" s="3"/>
      <c r="C128" s="1"/>
    </row>
    <row r="129" spans="1:3" ht="14.25" customHeight="1" x14ac:dyDescent="0.25">
      <c r="A129" s="1"/>
      <c r="B129" s="3"/>
      <c r="C129" s="1"/>
    </row>
    <row r="130" spans="1:3" ht="14.25" customHeight="1" x14ac:dyDescent="0.25">
      <c r="A130" s="1"/>
      <c r="B130" s="3"/>
      <c r="C130" s="1"/>
    </row>
    <row r="131" spans="1:3" ht="14.25" customHeight="1" x14ac:dyDescent="0.25">
      <c r="A131" s="1"/>
      <c r="B131" s="3"/>
      <c r="C131" s="1"/>
    </row>
    <row r="132" spans="1:3" ht="14.25" customHeight="1" x14ac:dyDescent="0.25">
      <c r="A132" s="1"/>
      <c r="B132" s="3"/>
      <c r="C132" s="1"/>
    </row>
    <row r="133" spans="1:3" ht="14.25" customHeight="1" x14ac:dyDescent="0.25">
      <c r="A133" s="1"/>
      <c r="B133" s="3"/>
      <c r="C133" s="1"/>
    </row>
    <row r="134" spans="1:3" ht="14.25" customHeight="1" x14ac:dyDescent="0.25">
      <c r="A134" s="1"/>
      <c r="B134" s="3"/>
      <c r="C134" s="1"/>
    </row>
    <row r="135" spans="1:3" ht="14.25" customHeight="1" x14ac:dyDescent="0.25">
      <c r="A135" s="1"/>
      <c r="B135" s="3"/>
      <c r="C135" s="1"/>
    </row>
    <row r="136" spans="1:3" ht="14.25" customHeight="1" x14ac:dyDescent="0.25">
      <c r="A136" s="99"/>
      <c r="B136" s="3"/>
      <c r="C136" s="1"/>
    </row>
    <row r="137" spans="1:3" ht="14.25" customHeight="1" x14ac:dyDescent="0.25">
      <c r="A137" s="99"/>
      <c r="B137" s="3"/>
      <c r="C137" s="1"/>
    </row>
    <row r="138" spans="1:3" ht="14.25" customHeight="1" x14ac:dyDescent="0.25">
      <c r="A138" s="99"/>
      <c r="B138" s="3"/>
      <c r="C138" s="1"/>
    </row>
    <row r="139" spans="1:3" ht="14.25" customHeight="1" x14ac:dyDescent="0.25">
      <c r="A139" s="99"/>
      <c r="B139" s="3"/>
      <c r="C139" s="1"/>
    </row>
    <row r="140" spans="1:3" ht="14.25" customHeight="1" x14ac:dyDescent="0.25">
      <c r="A140" s="99"/>
      <c r="B140" s="3"/>
      <c r="C140" s="1"/>
    </row>
    <row r="141" spans="1:3" ht="14.25" customHeight="1" x14ac:dyDescent="0.25">
      <c r="A141" s="99"/>
      <c r="B141" s="3"/>
      <c r="C141" s="1"/>
    </row>
    <row r="142" spans="1:3" ht="14.25" customHeight="1" x14ac:dyDescent="0.25">
      <c r="A142" s="99"/>
      <c r="B142" s="3"/>
      <c r="C142" s="1"/>
    </row>
    <row r="143" spans="1:3" ht="14.25" customHeight="1" x14ac:dyDescent="0.25">
      <c r="A143" s="100"/>
      <c r="B143" s="3"/>
      <c r="C143" s="1"/>
    </row>
    <row r="144" spans="1:3" ht="14.25" customHeight="1" x14ac:dyDescent="0.25">
      <c r="A144" s="101"/>
      <c r="B144" s="3"/>
      <c r="C144" s="1"/>
    </row>
    <row r="145" spans="1:3" ht="14.25" customHeight="1" x14ac:dyDescent="0.25">
      <c r="A145" s="102"/>
      <c r="B145" s="3"/>
      <c r="C145" s="1"/>
    </row>
    <row r="146" spans="1:3" ht="14.25" customHeight="1" x14ac:dyDescent="0.25">
      <c r="A146" s="102"/>
      <c r="B146" s="3"/>
      <c r="C146" s="1"/>
    </row>
    <row r="147" spans="1:3" ht="14.25" customHeight="1" x14ac:dyDescent="0.25">
      <c r="A147" s="102"/>
      <c r="B147" s="3"/>
      <c r="C147" s="1"/>
    </row>
    <row r="148" spans="1:3" ht="14.25" customHeight="1" x14ac:dyDescent="0.25">
      <c r="A148" s="102"/>
      <c r="B148" s="3"/>
      <c r="C148" s="1"/>
    </row>
    <row r="149" spans="1:3" ht="14.25" customHeight="1" x14ac:dyDescent="0.25">
      <c r="A149" s="102"/>
      <c r="B149" s="3"/>
      <c r="C149" s="1"/>
    </row>
    <row r="150" spans="1:3" ht="14.25" customHeight="1" x14ac:dyDescent="0.25">
      <c r="A150" s="1"/>
      <c r="B150" s="3"/>
      <c r="C150" s="1"/>
    </row>
    <row r="151" spans="1:3" ht="14.25" customHeight="1" x14ac:dyDescent="0.25">
      <c r="A151" s="1"/>
      <c r="B151" s="3"/>
      <c r="C151" s="1"/>
    </row>
    <row r="152" spans="1:3" ht="14.25" customHeight="1" x14ac:dyDescent="0.25">
      <c r="A152" s="1"/>
      <c r="B152" s="3"/>
      <c r="C152" s="1"/>
    </row>
    <row r="153" spans="1:3" ht="14.25" customHeight="1" x14ac:dyDescent="0.25">
      <c r="A153" s="1"/>
      <c r="B153" s="3"/>
      <c r="C153" s="1"/>
    </row>
    <row r="154" spans="1:3" ht="14.25" customHeight="1" x14ac:dyDescent="0.25">
      <c r="A154" s="1"/>
      <c r="B154" s="3"/>
      <c r="C154" s="1"/>
    </row>
    <row r="155" spans="1:3" ht="14.25" customHeight="1" x14ac:dyDescent="0.25">
      <c r="A155" s="1"/>
      <c r="B155" s="3"/>
      <c r="C155" s="1"/>
    </row>
    <row r="156" spans="1:3" ht="14.25" customHeight="1" x14ac:dyDescent="0.25">
      <c r="A156" s="1"/>
      <c r="B156" s="3"/>
      <c r="C156" s="1"/>
    </row>
    <row r="157" spans="1:3" ht="14.25" customHeight="1" x14ac:dyDescent="0.25">
      <c r="A157" s="1"/>
      <c r="B157" s="3"/>
      <c r="C157" s="1"/>
    </row>
    <row r="158" spans="1:3" ht="14.25" customHeight="1" x14ac:dyDescent="0.25">
      <c r="A158" s="1"/>
      <c r="B158" s="3"/>
      <c r="C158" s="1"/>
    </row>
    <row r="159" spans="1:3" ht="14.25" customHeight="1" x14ac:dyDescent="0.25">
      <c r="A159" s="1"/>
      <c r="B159" s="3"/>
      <c r="C159" s="1"/>
    </row>
    <row r="160" spans="1:3" ht="14.25" customHeight="1" x14ac:dyDescent="0.25">
      <c r="A160" s="1"/>
      <c r="B160" s="3"/>
      <c r="C160" s="1"/>
    </row>
    <row r="161" spans="1:3" ht="14.25" customHeight="1" x14ac:dyDescent="0.25">
      <c r="A161" s="1"/>
      <c r="B161" s="3"/>
      <c r="C161" s="1"/>
    </row>
    <row r="162" spans="1:3" ht="14.25" customHeight="1" x14ac:dyDescent="0.25">
      <c r="A162" s="1"/>
      <c r="B162" s="3"/>
      <c r="C162" s="1"/>
    </row>
    <row r="163" spans="1:3" ht="14.25" customHeight="1" x14ac:dyDescent="0.25">
      <c r="A163" s="1"/>
      <c r="B163" s="3"/>
      <c r="C163" s="1"/>
    </row>
    <row r="164" spans="1:3" ht="14.25" customHeight="1" x14ac:dyDescent="0.25">
      <c r="A164" s="1"/>
      <c r="B164" s="3"/>
      <c r="C164" s="1"/>
    </row>
    <row r="165" spans="1:3" ht="14.25" customHeight="1" x14ac:dyDescent="0.25">
      <c r="A165" s="1"/>
      <c r="B165" s="3"/>
      <c r="C165" s="1"/>
    </row>
    <row r="166" spans="1:3" ht="14.25" customHeight="1" x14ac:dyDescent="0.25">
      <c r="A166" s="1"/>
      <c r="B166" s="3"/>
      <c r="C166" s="1"/>
    </row>
    <row r="167" spans="1:3" ht="14.25" customHeight="1" x14ac:dyDescent="0.25">
      <c r="A167" s="1"/>
      <c r="B167" s="3"/>
      <c r="C167" s="1"/>
    </row>
    <row r="168" spans="1:3" ht="14.25" customHeight="1" x14ac:dyDescent="0.25">
      <c r="A168" s="1"/>
      <c r="B168" s="3"/>
      <c r="C168" s="1"/>
    </row>
    <row r="169" spans="1:3" ht="14.25" customHeight="1" x14ac:dyDescent="0.25">
      <c r="A169" s="1"/>
      <c r="B169" s="3"/>
      <c r="C169" s="1"/>
    </row>
    <row r="170" spans="1:3" ht="14.25" customHeight="1" x14ac:dyDescent="0.25">
      <c r="A170" s="1"/>
      <c r="B170" s="3"/>
      <c r="C170" s="1"/>
    </row>
    <row r="171" spans="1:3" ht="14.25" customHeight="1" x14ac:dyDescent="0.25">
      <c r="A171" s="1"/>
      <c r="B171" s="3"/>
      <c r="C171" s="1"/>
    </row>
    <row r="172" spans="1:3" ht="14.25" customHeight="1" x14ac:dyDescent="0.25">
      <c r="A172" s="1"/>
      <c r="B172" s="3"/>
      <c r="C172" s="1"/>
    </row>
    <row r="173" spans="1:3" ht="14.25" customHeight="1" x14ac:dyDescent="0.25">
      <c r="A173" s="1"/>
      <c r="B173" s="3"/>
      <c r="C173" s="1"/>
    </row>
    <row r="174" spans="1:3" ht="14.25" customHeight="1" x14ac:dyDescent="0.25">
      <c r="A174" s="1"/>
      <c r="B174" s="3"/>
      <c r="C174" s="1"/>
    </row>
    <row r="175" spans="1:3" ht="14.25" customHeight="1" x14ac:dyDescent="0.25">
      <c r="A175" s="1"/>
      <c r="B175" s="3"/>
      <c r="C175" s="1"/>
    </row>
    <row r="176" spans="1:3" ht="14.25" customHeight="1" x14ac:dyDescent="0.25">
      <c r="A176" s="1"/>
      <c r="B176" s="3"/>
      <c r="C176" s="1"/>
    </row>
    <row r="177" spans="1:3" ht="14.25" customHeight="1" x14ac:dyDescent="0.25">
      <c r="A177" s="1"/>
      <c r="B177" s="3"/>
      <c r="C177" s="1"/>
    </row>
    <row r="178" spans="1:3" ht="14.25" customHeight="1" x14ac:dyDescent="0.25">
      <c r="A178" s="1"/>
      <c r="B178" s="3"/>
      <c r="C178" s="1"/>
    </row>
    <row r="179" spans="1:3" ht="14.25" customHeight="1" x14ac:dyDescent="0.25">
      <c r="A179" s="1"/>
      <c r="B179" s="3"/>
      <c r="C179" s="1"/>
    </row>
    <row r="180" spans="1:3" ht="14.25" customHeight="1" x14ac:dyDescent="0.25">
      <c r="A180" s="1"/>
      <c r="B180" s="3"/>
      <c r="C180" s="1"/>
    </row>
    <row r="181" spans="1:3" ht="14.25" customHeight="1" x14ac:dyDescent="0.25">
      <c r="A181" s="1"/>
      <c r="B181" s="3"/>
      <c r="C181" s="1"/>
    </row>
    <row r="182" spans="1:3" ht="14.25" customHeight="1" x14ac:dyDescent="0.25">
      <c r="A182" s="1"/>
      <c r="B182" s="3"/>
      <c r="C182" s="1"/>
    </row>
    <row r="183" spans="1:3" ht="14.25" customHeight="1" x14ac:dyDescent="0.25">
      <c r="A183" s="1"/>
      <c r="B183" s="3"/>
      <c r="C183" s="1"/>
    </row>
    <row r="184" spans="1:3" ht="14.25" customHeight="1" x14ac:dyDescent="0.25">
      <c r="A184" s="1"/>
      <c r="B184" s="3"/>
      <c r="C184" s="1"/>
    </row>
    <row r="185" spans="1:3" ht="14.25" customHeight="1" x14ac:dyDescent="0.25">
      <c r="A185" s="1"/>
      <c r="B185" s="3"/>
      <c r="C185" s="1"/>
    </row>
    <row r="186" spans="1:3" ht="14.25" customHeight="1" x14ac:dyDescent="0.25">
      <c r="A186" s="1"/>
      <c r="B186" s="3"/>
      <c r="C186" s="1"/>
    </row>
    <row r="187" spans="1:3" ht="14.25" customHeight="1" x14ac:dyDescent="0.25">
      <c r="A187" s="1"/>
      <c r="B187" s="3"/>
      <c r="C187" s="1"/>
    </row>
    <row r="188" spans="1:3" ht="14.25" customHeight="1" x14ac:dyDescent="0.25">
      <c r="A188" s="1"/>
      <c r="B188" s="3"/>
      <c r="C188" s="1"/>
    </row>
    <row r="189" spans="1:3" ht="14.25" customHeight="1" x14ac:dyDescent="0.25">
      <c r="A189" s="1"/>
      <c r="B189" s="3"/>
      <c r="C189" s="1"/>
    </row>
    <row r="190" spans="1:3" ht="14.25" customHeight="1" x14ac:dyDescent="0.25">
      <c r="A190" s="1"/>
      <c r="B190" s="3"/>
      <c r="C190" s="1"/>
    </row>
    <row r="191" spans="1:3" ht="14.25" customHeight="1" x14ac:dyDescent="0.25">
      <c r="A191" s="1"/>
      <c r="B191" s="3"/>
      <c r="C191" s="1"/>
    </row>
    <row r="192" spans="1:3" ht="14.25" customHeight="1" x14ac:dyDescent="0.25">
      <c r="A192" s="1"/>
      <c r="B192" s="3"/>
      <c r="C192" s="1"/>
    </row>
    <row r="193" spans="1:3" ht="14.25" customHeight="1" x14ac:dyDescent="0.25">
      <c r="A193" s="1"/>
      <c r="B193" s="3"/>
      <c r="C193" s="1"/>
    </row>
    <row r="194" spans="1:3" ht="14.25" customHeight="1" x14ac:dyDescent="0.25">
      <c r="A194" s="1"/>
      <c r="B194" s="3"/>
      <c r="C194" s="1"/>
    </row>
    <row r="195" spans="1:3" ht="14.25" customHeight="1" x14ac:dyDescent="0.25">
      <c r="A195" s="1"/>
      <c r="B195" s="3"/>
      <c r="C195" s="1"/>
    </row>
    <row r="196" spans="1:3" ht="14.25" customHeight="1" x14ac:dyDescent="0.25">
      <c r="A196" s="1"/>
      <c r="B196" s="3"/>
      <c r="C196" s="1"/>
    </row>
    <row r="197" spans="1:3" ht="14.25" customHeight="1" x14ac:dyDescent="0.25">
      <c r="A197" s="1"/>
      <c r="B197" s="3"/>
      <c r="C197" s="1"/>
    </row>
    <row r="198" spans="1:3" ht="14.25" customHeight="1" x14ac:dyDescent="0.25">
      <c r="A198" s="1"/>
      <c r="B198" s="3"/>
      <c r="C198" s="1"/>
    </row>
    <row r="199" spans="1:3" ht="14.25" customHeight="1" x14ac:dyDescent="0.25">
      <c r="A199" s="1"/>
      <c r="B199" s="3"/>
      <c r="C199" s="1"/>
    </row>
    <row r="200" spans="1:3" ht="14.25" customHeight="1" x14ac:dyDescent="0.25">
      <c r="A200" s="1"/>
      <c r="B200" s="3"/>
      <c r="C200" s="1"/>
    </row>
    <row r="201" spans="1:3" ht="14.25" customHeight="1" x14ac:dyDescent="0.25">
      <c r="A201" s="1"/>
      <c r="B201" s="3"/>
      <c r="C201" s="1"/>
    </row>
    <row r="202" spans="1:3" ht="14.25" customHeight="1" x14ac:dyDescent="0.25">
      <c r="A202" s="1"/>
      <c r="B202" s="3"/>
      <c r="C202" s="1"/>
    </row>
    <row r="203" spans="1:3" ht="14.25" customHeight="1" x14ac:dyDescent="0.25">
      <c r="A203" s="1"/>
      <c r="B203" s="3"/>
      <c r="C203" s="1"/>
    </row>
    <row r="204" spans="1:3" ht="14.25" customHeight="1" x14ac:dyDescent="0.25">
      <c r="A204" s="1"/>
      <c r="B204" s="3"/>
      <c r="C204" s="1"/>
    </row>
    <row r="205" spans="1:3" ht="14.25" customHeight="1" x14ac:dyDescent="0.25">
      <c r="A205" s="1"/>
      <c r="B205" s="3"/>
      <c r="C205" s="1"/>
    </row>
    <row r="206" spans="1:3" ht="14.25" customHeight="1" x14ac:dyDescent="0.25">
      <c r="A206" s="1"/>
      <c r="B206" s="3"/>
      <c r="C206" s="1"/>
    </row>
    <row r="207" spans="1:3" ht="14.25" customHeight="1" x14ac:dyDescent="0.25">
      <c r="A207" s="1"/>
      <c r="B207" s="3"/>
      <c r="C207" s="1"/>
    </row>
    <row r="208" spans="1:3" ht="14.25" customHeight="1" x14ac:dyDescent="0.25">
      <c r="A208" s="1"/>
      <c r="B208" s="3"/>
      <c r="C208" s="1"/>
    </row>
    <row r="209" spans="1:3" ht="14.25" customHeight="1" x14ac:dyDescent="0.25">
      <c r="A209" s="1"/>
      <c r="B209" s="3"/>
      <c r="C209" s="1"/>
    </row>
    <row r="210" spans="1:3" ht="14.25" customHeight="1" x14ac:dyDescent="0.25">
      <c r="A210" s="1"/>
      <c r="B210" s="3"/>
      <c r="C210" s="1"/>
    </row>
    <row r="211" spans="1:3" ht="14.25" customHeight="1" x14ac:dyDescent="0.25">
      <c r="A211" s="1"/>
      <c r="B211" s="3"/>
      <c r="C211" s="1"/>
    </row>
    <row r="212" spans="1:3" ht="14.25" customHeight="1" x14ac:dyDescent="0.25">
      <c r="A212" s="1"/>
      <c r="B212" s="3"/>
      <c r="C212" s="1"/>
    </row>
    <row r="213" spans="1:3" ht="14.25" customHeight="1" x14ac:dyDescent="0.25">
      <c r="A213" s="1"/>
      <c r="B213" s="3"/>
      <c r="C213" s="1"/>
    </row>
    <row r="214" spans="1:3" ht="14.25" customHeight="1" x14ac:dyDescent="0.25">
      <c r="A214" s="1"/>
      <c r="B214" s="3"/>
      <c r="C214" s="1"/>
    </row>
    <row r="215" spans="1:3" ht="14.25" customHeight="1" x14ac:dyDescent="0.25">
      <c r="A215" s="1"/>
      <c r="B215" s="3"/>
      <c r="C215" s="1"/>
    </row>
    <row r="216" spans="1:3" ht="14.25" customHeight="1" x14ac:dyDescent="0.25">
      <c r="A216" s="1"/>
      <c r="B216" s="3"/>
      <c r="C216" s="1"/>
    </row>
    <row r="217" spans="1:3" ht="14.25" customHeight="1" x14ac:dyDescent="0.25">
      <c r="A217" s="1"/>
      <c r="B217" s="3"/>
      <c r="C217" s="1"/>
    </row>
    <row r="218" spans="1:3" ht="14.25" customHeight="1" x14ac:dyDescent="0.25">
      <c r="A218" s="1"/>
      <c r="B218" s="3"/>
      <c r="C218" s="1"/>
    </row>
    <row r="219" spans="1:3" ht="14.25" customHeight="1" x14ac:dyDescent="0.25">
      <c r="A219" s="1"/>
      <c r="B219" s="3"/>
      <c r="C219" s="1"/>
    </row>
    <row r="220" spans="1:3" ht="14.25" customHeight="1" x14ac:dyDescent="0.25">
      <c r="A220" s="1"/>
      <c r="B220" s="3"/>
      <c r="C220" s="1"/>
    </row>
    <row r="221" spans="1:3" ht="14.25" customHeight="1" x14ac:dyDescent="0.25">
      <c r="A221" s="1"/>
      <c r="B221" s="3"/>
      <c r="C221" s="1"/>
    </row>
    <row r="222" spans="1:3" ht="14.25" customHeight="1" x14ac:dyDescent="0.25">
      <c r="A222" s="1"/>
      <c r="B222" s="3"/>
      <c r="C222" s="1"/>
    </row>
    <row r="223" spans="1:3" ht="14.25" customHeight="1" x14ac:dyDescent="0.25">
      <c r="A223" s="1"/>
      <c r="B223" s="3"/>
      <c r="C223" s="1"/>
    </row>
    <row r="224" spans="1:3" ht="14.25" customHeight="1" x14ac:dyDescent="0.25">
      <c r="A224" s="1"/>
      <c r="B224" s="3"/>
      <c r="C224" s="1"/>
    </row>
    <row r="225" spans="1:3" ht="14.25" customHeight="1" x14ac:dyDescent="0.25">
      <c r="A225" s="1"/>
      <c r="B225" s="3"/>
      <c r="C225" s="1"/>
    </row>
    <row r="226" spans="1:3" ht="14.25" customHeight="1" x14ac:dyDescent="0.25">
      <c r="A226" s="1"/>
      <c r="B226" s="3"/>
      <c r="C226" s="1"/>
    </row>
    <row r="227" spans="1:3" ht="14.25" customHeight="1" x14ac:dyDescent="0.25">
      <c r="A227" s="1"/>
      <c r="B227" s="3"/>
      <c r="C227" s="1"/>
    </row>
    <row r="228" spans="1:3" ht="14.25" customHeight="1" x14ac:dyDescent="0.25">
      <c r="A228" s="1"/>
      <c r="B228" s="3"/>
      <c r="C228" s="1"/>
    </row>
    <row r="229" spans="1:3" ht="14.25" customHeight="1" x14ac:dyDescent="0.25">
      <c r="A229" s="1"/>
      <c r="B229" s="3"/>
      <c r="C229" s="1"/>
    </row>
    <row r="230" spans="1:3" ht="14.25" customHeight="1" x14ac:dyDescent="0.25">
      <c r="A230" s="1"/>
      <c r="B230" s="3"/>
      <c r="C230" s="1"/>
    </row>
    <row r="231" spans="1:3" ht="14.25" customHeight="1" x14ac:dyDescent="0.25">
      <c r="A231" s="1"/>
      <c r="B231" s="3"/>
      <c r="C231" s="1"/>
    </row>
    <row r="232" spans="1:3" ht="14.25" customHeight="1" x14ac:dyDescent="0.25">
      <c r="A232" s="1"/>
      <c r="B232" s="3"/>
      <c r="C232" s="1"/>
    </row>
    <row r="233" spans="1:3" ht="14.25" customHeight="1" x14ac:dyDescent="0.25">
      <c r="A233" s="1"/>
      <c r="B233" s="3"/>
      <c r="C233" s="1"/>
    </row>
    <row r="234" spans="1:3" ht="14.25" customHeight="1" x14ac:dyDescent="0.25">
      <c r="A234" s="1"/>
      <c r="B234" s="3"/>
      <c r="C234" s="1"/>
    </row>
    <row r="235" spans="1:3" ht="14.25" customHeight="1" x14ac:dyDescent="0.25">
      <c r="A235" s="1"/>
      <c r="B235" s="3"/>
      <c r="C235" s="1"/>
    </row>
    <row r="236" spans="1:3" ht="14.25" customHeight="1" x14ac:dyDescent="0.25">
      <c r="A236" s="1"/>
      <c r="B236" s="3"/>
      <c r="C236" s="1"/>
    </row>
    <row r="237" spans="1:3" ht="14.25" customHeight="1" x14ac:dyDescent="0.25">
      <c r="A237" s="1"/>
      <c r="B237" s="3"/>
      <c r="C237" s="1"/>
    </row>
    <row r="238" spans="1:3" ht="14.25" customHeight="1" x14ac:dyDescent="0.25">
      <c r="A238" s="1"/>
      <c r="B238" s="3"/>
      <c r="C238" s="1"/>
    </row>
    <row r="239" spans="1:3" ht="14.25" customHeight="1" x14ac:dyDescent="0.25">
      <c r="A239" s="1"/>
      <c r="B239" s="3"/>
      <c r="C239" s="1"/>
    </row>
    <row r="240" spans="1:3" ht="14.25" customHeight="1" x14ac:dyDescent="0.25">
      <c r="A240" s="1"/>
      <c r="B240" s="3"/>
      <c r="C240" s="1"/>
    </row>
    <row r="241" spans="1:3" ht="14.25" customHeight="1" x14ac:dyDescent="0.25">
      <c r="A241" s="1"/>
      <c r="B241" s="3"/>
      <c r="C241" s="1"/>
    </row>
    <row r="242" spans="1:3" ht="14.25" customHeight="1" x14ac:dyDescent="0.25">
      <c r="A242" s="1"/>
      <c r="B242" s="3"/>
      <c r="C242" s="1"/>
    </row>
    <row r="243" spans="1:3" ht="14.25" customHeight="1" x14ac:dyDescent="0.25">
      <c r="A243" s="1"/>
      <c r="B243" s="3"/>
      <c r="C243" s="1"/>
    </row>
    <row r="244" spans="1:3" ht="14.25" customHeight="1" x14ac:dyDescent="0.25">
      <c r="A244" s="1"/>
      <c r="B244" s="3"/>
      <c r="C244" s="1"/>
    </row>
    <row r="245" spans="1:3" ht="14.25" customHeight="1" x14ac:dyDescent="0.25">
      <c r="A245" s="1"/>
      <c r="B245" s="3"/>
      <c r="C245" s="1"/>
    </row>
    <row r="246" spans="1:3" ht="14.25" customHeight="1" x14ac:dyDescent="0.25">
      <c r="A246" s="1"/>
      <c r="B246" s="3"/>
      <c r="C246" s="1"/>
    </row>
    <row r="247" spans="1:3" ht="14.25" customHeight="1" x14ac:dyDescent="0.25">
      <c r="A247" s="1"/>
      <c r="B247" s="3"/>
      <c r="C247" s="1"/>
    </row>
    <row r="248" spans="1:3" ht="14.25" customHeight="1" x14ac:dyDescent="0.25">
      <c r="A248" s="1"/>
      <c r="B248" s="3"/>
      <c r="C248" s="1"/>
    </row>
    <row r="249" spans="1:3" ht="14.25" customHeight="1" x14ac:dyDescent="0.25">
      <c r="A249" s="1"/>
      <c r="B249" s="3"/>
      <c r="C249" s="1"/>
    </row>
    <row r="250" spans="1:3" ht="14.25" customHeight="1" x14ac:dyDescent="0.25">
      <c r="A250" s="1"/>
      <c r="B250" s="3"/>
      <c r="C250" s="1"/>
    </row>
    <row r="251" spans="1:3" ht="14.25" customHeight="1" x14ac:dyDescent="0.25">
      <c r="A251" s="1"/>
      <c r="B251" s="3"/>
      <c r="C251" s="1"/>
    </row>
    <row r="252" spans="1:3" ht="14.25" customHeight="1" x14ac:dyDescent="0.25">
      <c r="A252" s="1"/>
      <c r="B252" s="3"/>
      <c r="C252" s="1"/>
    </row>
    <row r="253" spans="1:3" ht="14.25" customHeight="1" x14ac:dyDescent="0.25">
      <c r="A253" s="1"/>
      <c r="B253" s="3"/>
      <c r="C253" s="1"/>
    </row>
    <row r="254" spans="1:3" ht="14.25" customHeight="1" x14ac:dyDescent="0.25">
      <c r="A254" s="1"/>
      <c r="B254" s="3"/>
      <c r="C254" s="1"/>
    </row>
    <row r="255" spans="1:3" ht="14.25" customHeight="1" x14ac:dyDescent="0.25">
      <c r="A255" s="1"/>
      <c r="B255" s="3"/>
      <c r="C255" s="1"/>
    </row>
    <row r="256" spans="1:3" ht="14.25" customHeight="1" x14ac:dyDescent="0.25">
      <c r="A256" s="1"/>
      <c r="B256" s="3"/>
      <c r="C256" s="1"/>
    </row>
    <row r="257" spans="1:3" ht="14.25" customHeight="1" x14ac:dyDescent="0.25">
      <c r="A257" s="1"/>
      <c r="B257" s="3"/>
      <c r="C257" s="1"/>
    </row>
    <row r="258" spans="1:3" ht="14.25" customHeight="1" x14ac:dyDescent="0.25">
      <c r="A258" s="1"/>
      <c r="B258" s="3"/>
      <c r="C258" s="1"/>
    </row>
    <row r="259" spans="1:3" ht="14.25" customHeight="1" x14ac:dyDescent="0.25">
      <c r="A259" s="1"/>
      <c r="B259" s="3"/>
      <c r="C259" s="1"/>
    </row>
    <row r="260" spans="1:3" ht="14.25" customHeight="1" x14ac:dyDescent="0.25">
      <c r="A260" s="1"/>
      <c r="B260" s="3"/>
      <c r="C260" s="1"/>
    </row>
    <row r="261" spans="1:3" ht="14.25" customHeight="1" x14ac:dyDescent="0.25">
      <c r="A261" s="1"/>
      <c r="B261" s="3"/>
      <c r="C261" s="1"/>
    </row>
    <row r="262" spans="1:3" ht="14.25" customHeight="1" x14ac:dyDescent="0.25">
      <c r="A262" s="1"/>
      <c r="B262" s="3"/>
      <c r="C262" s="1"/>
    </row>
    <row r="263" spans="1:3" ht="14.25" customHeight="1" x14ac:dyDescent="0.25">
      <c r="A263" s="1"/>
      <c r="B263" s="3"/>
      <c r="C263" s="1"/>
    </row>
    <row r="264" spans="1:3" ht="14.25" customHeight="1" x14ac:dyDescent="0.25">
      <c r="A264" s="1"/>
      <c r="B264" s="3"/>
      <c r="C264" s="1"/>
    </row>
    <row r="265" spans="1:3" ht="14.25" customHeight="1" x14ac:dyDescent="0.25">
      <c r="A265" s="1"/>
      <c r="B265" s="3"/>
      <c r="C265" s="1"/>
    </row>
    <row r="266" spans="1:3" ht="14.25" customHeight="1" x14ac:dyDescent="0.25">
      <c r="A266" s="1"/>
      <c r="B266" s="3"/>
      <c r="C266" s="1"/>
    </row>
    <row r="267" spans="1:3" ht="14.25" customHeight="1" x14ac:dyDescent="0.25">
      <c r="A267" s="1"/>
      <c r="B267" s="3"/>
      <c r="C267" s="1"/>
    </row>
    <row r="268" spans="1:3" ht="14.25" customHeight="1" x14ac:dyDescent="0.25">
      <c r="A268" s="1"/>
      <c r="B268" s="3"/>
      <c r="C268" s="1"/>
    </row>
    <row r="269" spans="1:3" ht="14.25" customHeight="1" x14ac:dyDescent="0.25">
      <c r="A269" s="1"/>
      <c r="B269" s="3"/>
      <c r="C269" s="1"/>
    </row>
    <row r="270" spans="1:3" ht="14.25" customHeight="1" x14ac:dyDescent="0.25">
      <c r="A270" s="1"/>
      <c r="B270" s="3"/>
      <c r="C270" s="1"/>
    </row>
    <row r="271" spans="1:3" ht="14.25" customHeight="1" x14ac:dyDescent="0.25">
      <c r="A271" s="1"/>
      <c r="B271" s="3"/>
      <c r="C271" s="1"/>
    </row>
    <row r="272" spans="1:3" ht="14.25" customHeight="1" x14ac:dyDescent="0.25">
      <c r="A272" s="1"/>
      <c r="B272" s="3"/>
      <c r="C272" s="1"/>
    </row>
    <row r="273" spans="1:3" ht="14.25" customHeight="1" x14ac:dyDescent="0.25">
      <c r="A273" s="1"/>
      <c r="B273" s="3"/>
      <c r="C273" s="1"/>
    </row>
    <row r="274" spans="1:3" ht="14.25" customHeight="1" x14ac:dyDescent="0.25">
      <c r="A274" s="1"/>
      <c r="B274" s="3"/>
      <c r="C274" s="1"/>
    </row>
    <row r="275" spans="1:3" ht="14.25" customHeight="1" x14ac:dyDescent="0.25">
      <c r="A275" s="1"/>
      <c r="B275" s="3"/>
      <c r="C275" s="1"/>
    </row>
    <row r="276" spans="1:3" ht="14.25" customHeight="1" x14ac:dyDescent="0.25">
      <c r="A276" s="1"/>
      <c r="B276" s="3"/>
      <c r="C276" s="1"/>
    </row>
    <row r="277" spans="1:3" ht="14.25" customHeight="1" x14ac:dyDescent="0.25">
      <c r="A277" s="1"/>
      <c r="B277" s="3"/>
      <c r="C277" s="1"/>
    </row>
    <row r="278" spans="1:3" ht="14.25" customHeight="1" x14ac:dyDescent="0.25">
      <c r="A278" s="1"/>
      <c r="B278" s="3"/>
      <c r="C278" s="1"/>
    </row>
    <row r="279" spans="1:3" ht="14.25" customHeight="1" x14ac:dyDescent="0.25">
      <c r="A279" s="1"/>
      <c r="B279" s="3"/>
      <c r="C279" s="1"/>
    </row>
    <row r="280" spans="1:3" ht="14.25" customHeight="1" x14ac:dyDescent="0.25">
      <c r="A280" s="1"/>
      <c r="B280" s="3"/>
      <c r="C280" s="1"/>
    </row>
    <row r="281" spans="1:3" ht="14.25" customHeight="1" x14ac:dyDescent="0.25">
      <c r="A281" s="1"/>
      <c r="B281" s="3"/>
      <c r="C281" s="1"/>
    </row>
    <row r="282" spans="1:3" ht="14.25" customHeight="1" x14ac:dyDescent="0.25">
      <c r="A282" s="1"/>
      <c r="B282" s="3"/>
      <c r="C282" s="1"/>
    </row>
    <row r="283" spans="1:3" ht="14.25" customHeight="1" x14ac:dyDescent="0.25">
      <c r="A283" s="1"/>
      <c r="B283" s="3"/>
      <c r="C283" s="1"/>
    </row>
    <row r="284" spans="1:3" ht="14.25" customHeight="1" x14ac:dyDescent="0.25">
      <c r="A284" s="1"/>
      <c r="B284" s="3"/>
      <c r="C284" s="1"/>
    </row>
    <row r="285" spans="1:3" ht="14.25" customHeight="1" x14ac:dyDescent="0.25">
      <c r="A285" s="1"/>
      <c r="B285" s="3"/>
      <c r="C285" s="1"/>
    </row>
    <row r="286" spans="1:3" ht="14.25" customHeight="1" x14ac:dyDescent="0.25">
      <c r="A286" s="1"/>
      <c r="B286" s="3"/>
      <c r="C286" s="1"/>
    </row>
    <row r="287" spans="1:3" ht="14.25" customHeight="1" x14ac:dyDescent="0.25">
      <c r="A287" s="1"/>
      <c r="B287" s="3"/>
      <c r="C287" s="1"/>
    </row>
    <row r="288" spans="1:3" ht="14.25" customHeight="1" x14ac:dyDescent="0.25">
      <c r="A288" s="1"/>
      <c r="B288" s="3"/>
      <c r="C288" s="1"/>
    </row>
    <row r="289" spans="1:3" ht="14.25" customHeight="1" x14ac:dyDescent="0.25">
      <c r="A289" s="1"/>
      <c r="B289" s="3"/>
      <c r="C289" s="1"/>
    </row>
    <row r="290" spans="1:3" ht="14.25" customHeight="1" x14ac:dyDescent="0.25">
      <c r="A290" s="1"/>
      <c r="B290" s="3"/>
      <c r="C290" s="1"/>
    </row>
    <row r="291" spans="1:3" ht="14.25" customHeight="1" x14ac:dyDescent="0.25">
      <c r="A291" s="1"/>
      <c r="B291" s="3"/>
      <c r="C291" s="1"/>
    </row>
    <row r="292" spans="1:3" ht="14.25" customHeight="1" x14ac:dyDescent="0.25">
      <c r="A292" s="1"/>
      <c r="B292" s="3"/>
      <c r="C292" s="1"/>
    </row>
    <row r="293" spans="1:3" ht="14.25" customHeight="1" x14ac:dyDescent="0.25">
      <c r="A293" s="1"/>
      <c r="B293" s="3"/>
      <c r="C293" s="1"/>
    </row>
    <row r="294" spans="1:3" ht="14.25" customHeight="1" x14ac:dyDescent="0.25">
      <c r="A294" s="1"/>
      <c r="B294" s="3"/>
      <c r="C294" s="1"/>
    </row>
    <row r="295" spans="1:3" ht="14.25" customHeight="1" x14ac:dyDescent="0.25">
      <c r="A295" s="1"/>
      <c r="B295" s="3"/>
      <c r="C295" s="1"/>
    </row>
    <row r="296" spans="1:3" ht="14.25" customHeight="1" x14ac:dyDescent="0.25">
      <c r="A296" s="1"/>
      <c r="B296" s="3"/>
      <c r="C296" s="1"/>
    </row>
    <row r="297" spans="1:3" ht="14.25" customHeight="1" x14ac:dyDescent="0.25">
      <c r="A297" s="1"/>
      <c r="B297" s="3"/>
      <c r="C297" s="1"/>
    </row>
    <row r="298" spans="1:3" ht="14.25" customHeight="1" x14ac:dyDescent="0.25">
      <c r="A298" s="1"/>
      <c r="B298" s="3"/>
      <c r="C298" s="1"/>
    </row>
    <row r="299" spans="1:3" ht="14.25" customHeight="1" x14ac:dyDescent="0.25">
      <c r="A299" s="1"/>
      <c r="B299" s="3"/>
      <c r="C299" s="1"/>
    </row>
    <row r="300" spans="1:3" ht="14.25" customHeight="1" x14ac:dyDescent="0.25">
      <c r="A300" s="1"/>
      <c r="B300" s="3"/>
      <c r="C300" s="1"/>
    </row>
    <row r="301" spans="1:3" ht="14.25" customHeight="1" x14ac:dyDescent="0.25">
      <c r="A301" s="1"/>
      <c r="B301" s="3"/>
      <c r="C301" s="1"/>
    </row>
    <row r="302" spans="1:3" ht="14.25" customHeight="1" x14ac:dyDescent="0.25">
      <c r="A302" s="1"/>
      <c r="B302" s="3"/>
      <c r="C302" s="1"/>
    </row>
    <row r="303" spans="1:3" ht="14.25" customHeight="1" x14ac:dyDescent="0.25">
      <c r="A303" s="1"/>
      <c r="B303" s="3"/>
      <c r="C303" s="1"/>
    </row>
    <row r="304" spans="1:3" ht="14.25" customHeight="1" x14ac:dyDescent="0.25">
      <c r="A304" s="1"/>
      <c r="B304" s="3"/>
      <c r="C304" s="1"/>
    </row>
    <row r="305" spans="1:3" ht="14.25" customHeight="1" x14ac:dyDescent="0.25">
      <c r="A305" s="1"/>
      <c r="B305" s="3"/>
      <c r="C305" s="1"/>
    </row>
    <row r="306" spans="1:3" ht="14.25" customHeight="1" x14ac:dyDescent="0.25">
      <c r="A306" s="1"/>
      <c r="B306" s="3"/>
      <c r="C306" s="1"/>
    </row>
    <row r="307" spans="1:3" ht="14.25" customHeight="1" x14ac:dyDescent="0.25">
      <c r="A307" s="1"/>
      <c r="B307" s="3"/>
      <c r="C307" s="1"/>
    </row>
    <row r="308" spans="1:3" ht="14.25" customHeight="1" x14ac:dyDescent="0.25">
      <c r="A308" s="1"/>
      <c r="B308" s="3"/>
      <c r="C308" s="1"/>
    </row>
    <row r="309" spans="1:3" ht="14.25" customHeight="1" x14ac:dyDescent="0.25">
      <c r="A309" s="1"/>
      <c r="B309" s="3"/>
      <c r="C309" s="1"/>
    </row>
    <row r="310" spans="1:3" ht="14.25" customHeight="1" x14ac:dyDescent="0.25"/>
    <row r="311" spans="1:3" ht="14.25" customHeight="1" x14ac:dyDescent="0.25"/>
    <row r="312" spans="1:3" ht="14.25" customHeight="1" x14ac:dyDescent="0.25"/>
    <row r="313" spans="1:3" ht="14.25" customHeight="1" x14ac:dyDescent="0.25"/>
    <row r="314" spans="1:3" ht="14.25" customHeight="1" x14ac:dyDescent="0.25"/>
    <row r="315" spans="1:3" ht="14.25" customHeight="1" x14ac:dyDescent="0.25"/>
    <row r="316" spans="1:3" ht="14.25" customHeight="1" x14ac:dyDescent="0.25"/>
    <row r="317" spans="1:3" ht="14.25" customHeight="1" x14ac:dyDescent="0.25"/>
    <row r="318" spans="1:3" ht="14.25" customHeight="1" x14ac:dyDescent="0.25"/>
    <row r="319" spans="1:3" ht="14.25" customHeight="1" x14ac:dyDescent="0.25"/>
    <row r="320" spans="1:3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  <row r="1003" ht="14.25" customHeight="1" x14ac:dyDescent="0.25"/>
    <row r="1004" ht="14.25" customHeight="1" x14ac:dyDescent="0.25"/>
    <row r="1005" ht="14.25" customHeight="1" x14ac:dyDescent="0.25"/>
    <row r="1006" ht="14.25" customHeight="1" x14ac:dyDescent="0.25"/>
    <row r="1007" ht="14.25" customHeight="1" x14ac:dyDescent="0.25"/>
    <row r="1008" ht="14.25" customHeight="1" x14ac:dyDescent="0.25"/>
    <row r="1009" ht="14.25" customHeight="1" x14ac:dyDescent="0.25"/>
    <row r="1010" ht="14.25" customHeight="1" x14ac:dyDescent="0.25"/>
  </sheetData>
  <mergeCells count="13">
    <mergeCell ref="A89:C89"/>
    <mergeCell ref="B92:C92"/>
    <mergeCell ref="A1:B1"/>
    <mergeCell ref="F23:H23"/>
    <mergeCell ref="F36:G36"/>
    <mergeCell ref="F34:G34"/>
    <mergeCell ref="F35:G35"/>
    <mergeCell ref="F73:G73"/>
    <mergeCell ref="F74:G74"/>
    <mergeCell ref="F75:G75"/>
    <mergeCell ref="B91:C91"/>
    <mergeCell ref="D92:E92"/>
    <mergeCell ref="F1:G1"/>
  </mergeCells>
  <pageMargins left="0.17" right="0.17" top="0.36" bottom="0.37" header="0" footer="0"/>
  <pageSetup paperSize="8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COSTITUZIONE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Raffaella Biella - Comune di Vimercate</dc:creator>
  <cp:lastModifiedBy>Susy BARGASSOLI</cp:lastModifiedBy>
  <cp:lastPrinted>2023-03-01T11:58:49Z</cp:lastPrinted>
  <dcterms:created xsi:type="dcterms:W3CDTF">2022-12-27T11:16:05Z</dcterms:created>
  <dcterms:modified xsi:type="dcterms:W3CDTF">2024-11-30T10:19:32Z</dcterms:modified>
</cp:coreProperties>
</file>